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7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9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E\Documents\felvételi adatok 2015-17\"/>
    </mc:Choice>
  </mc:AlternateContent>
  <bookViews>
    <workbookView xWindow="0" yWindow="0" windowWidth="20490" windowHeight="7620" activeTab="2"/>
  </bookViews>
  <sheets>
    <sheet name="AVK" sheetId="20" r:id="rId1"/>
    <sheet name="AVK diagramok" sheetId="23" r:id="rId2"/>
    <sheet name="BTK" sheetId="2" r:id="rId3"/>
    <sheet name="BTK diagram" sheetId="24" r:id="rId4"/>
    <sheet name="GTK" sheetId="4" r:id="rId5"/>
    <sheet name="PK" sheetId="6" r:id="rId6"/>
    <sheet name="TTK" sheetId="8" r:id="rId7"/>
    <sheet name="o_tanár" sheetId="21" r:id="rId8"/>
    <sheet name="összesített" sheetId="22" r:id="rId9"/>
  </sheets>
  <externalReferences>
    <externalReference r:id="rId10"/>
  </externalReferences>
  <definedNames>
    <definedName name="_xlnm._FilterDatabase" localSheetId="0" hidden="1">AVK!$A$1:$P$38</definedName>
    <definedName name="_xlnm._FilterDatabase" localSheetId="2" hidden="1">BTK!$A$1:$O$47</definedName>
    <definedName name="_xlnm._FilterDatabase" localSheetId="4" hidden="1">GTK!$A$1:$P$76</definedName>
    <definedName name="_xlnm._FilterDatabase" localSheetId="7" hidden="1">o_tanár!$A$1:$L$62</definedName>
    <definedName name="_xlnm._FilterDatabase" localSheetId="5" hidden="1">PK!$A$1:$P$46</definedName>
    <definedName name="_xlnm._FilterDatabase" localSheetId="6" hidden="1">TTK!$A$1:$P$47</definedName>
  </definedNames>
  <calcPr calcId="162913"/>
</workbook>
</file>

<file path=xl/calcChain.xml><?xml version="1.0" encoding="utf-8"?>
<calcChain xmlns="http://schemas.openxmlformats.org/spreadsheetml/2006/main">
  <c r="K39" i="22" l="1"/>
  <c r="L40" i="22"/>
  <c r="C59" i="22"/>
  <c r="E79" i="22"/>
  <c r="N35" i="22"/>
  <c r="K86" i="22"/>
  <c r="L39" i="22"/>
  <c r="B41" i="22"/>
  <c r="C41" i="22"/>
  <c r="D41" i="22"/>
  <c r="M131" i="22" l="1"/>
  <c r="K131" i="22"/>
  <c r="J131" i="22"/>
  <c r="I131" i="22"/>
  <c r="H131" i="22"/>
  <c r="E131" i="22"/>
  <c r="D131" i="22"/>
  <c r="C131" i="22"/>
  <c r="B131" i="22"/>
  <c r="L130" i="22"/>
  <c r="F130" i="22"/>
  <c r="O130" i="22" s="1"/>
  <c r="N129" i="22"/>
  <c r="O129" i="22" s="1"/>
  <c r="L129" i="22"/>
  <c r="F129" i="22"/>
  <c r="L128" i="22"/>
  <c r="O128" i="22" s="1"/>
  <c r="F128" i="22"/>
  <c r="O127" i="22"/>
  <c r="L127" i="22"/>
  <c r="F127" i="22"/>
  <c r="L126" i="22"/>
  <c r="O126" i="22" s="1"/>
  <c r="F126" i="22"/>
  <c r="F131" i="22" s="1"/>
  <c r="M141" i="8"/>
  <c r="G141" i="8"/>
  <c r="P69" i="8"/>
  <c r="O110" i="6"/>
  <c r="M110" i="6"/>
  <c r="G110" i="6"/>
  <c r="M150" i="4"/>
  <c r="G150" i="4"/>
  <c r="P106" i="4"/>
  <c r="O69" i="2"/>
  <c r="O70" i="2"/>
  <c r="O71" i="2"/>
  <c r="O72" i="2"/>
  <c r="O73" i="2"/>
  <c r="O74" i="2"/>
  <c r="N83" i="2"/>
  <c r="H83" i="2"/>
  <c r="M94" i="22"/>
  <c r="Q42" i="20"/>
  <c r="P62" i="20"/>
  <c r="P60" i="20"/>
  <c r="P61" i="20"/>
  <c r="P63" i="20"/>
  <c r="P64" i="20"/>
  <c r="P45" i="20"/>
  <c r="M8" i="23"/>
  <c r="P39" i="20"/>
  <c r="N39" i="22"/>
  <c r="N38" i="22"/>
  <c r="P24" i="22"/>
  <c r="O24" i="22"/>
  <c r="N24" i="22"/>
  <c r="N37" i="22"/>
  <c r="N34" i="22"/>
  <c r="N36" i="22"/>
  <c r="N33" i="22"/>
  <c r="N101" i="22"/>
  <c r="N100" i="22"/>
  <c r="M86" i="22"/>
  <c r="M78" i="22"/>
  <c r="M70" i="22"/>
  <c r="D103" i="22"/>
  <c r="E103" i="22"/>
  <c r="F103" i="22"/>
  <c r="G103" i="22"/>
  <c r="H103" i="22"/>
  <c r="I103" i="22"/>
  <c r="J103" i="22"/>
  <c r="K103" i="22"/>
  <c r="L103" i="22"/>
  <c r="M103" i="22"/>
  <c r="C103" i="22"/>
  <c r="B103" i="22"/>
  <c r="L65" i="22"/>
  <c r="K65" i="22"/>
  <c r="L131" i="22" l="1"/>
  <c r="O131" i="22" s="1"/>
  <c r="N131" i="22"/>
  <c r="M38" i="22"/>
  <c r="D28" i="22"/>
  <c r="E28" i="22"/>
  <c r="F28" i="22"/>
  <c r="G28" i="22"/>
  <c r="H28" i="22"/>
  <c r="I28" i="22"/>
  <c r="J28" i="22"/>
  <c r="K28" i="22"/>
  <c r="L28" i="22"/>
  <c r="M28" i="22"/>
  <c r="C28" i="22"/>
  <c r="B28" i="22"/>
  <c r="M27" i="22"/>
  <c r="M22" i="22"/>
  <c r="M17" i="22"/>
  <c r="M8" i="22"/>
  <c r="M54" i="22"/>
  <c r="E58" i="22" l="1"/>
  <c r="E57" i="22"/>
  <c r="E56" i="22"/>
  <c r="C57" i="22"/>
  <c r="C58" i="22"/>
  <c r="C56" i="22"/>
  <c r="B65" i="22" l="1"/>
  <c r="C65" i="22"/>
  <c r="D65" i="22"/>
  <c r="E65" i="22"/>
  <c r="F65" i="22"/>
  <c r="G65" i="22"/>
  <c r="H65" i="22"/>
  <c r="I65" i="22"/>
  <c r="J65" i="22"/>
  <c r="C93" i="22"/>
  <c r="D93" i="22"/>
  <c r="E93" i="22"/>
  <c r="F93" i="22"/>
  <c r="G93" i="22"/>
  <c r="H93" i="22"/>
  <c r="I93" i="22"/>
  <c r="J93" i="22"/>
  <c r="K93" i="22"/>
  <c r="L93" i="22"/>
  <c r="B93" i="22"/>
  <c r="C91" i="22"/>
  <c r="D91" i="22"/>
  <c r="E91" i="22"/>
  <c r="F91" i="22"/>
  <c r="G91" i="22"/>
  <c r="H91" i="22"/>
  <c r="N87" i="22" s="1"/>
  <c r="I91" i="22"/>
  <c r="J91" i="22"/>
  <c r="K91" i="22"/>
  <c r="L91" i="22"/>
  <c r="B91" i="22"/>
  <c r="C90" i="22"/>
  <c r="D90" i="22"/>
  <c r="E90" i="22"/>
  <c r="F90" i="22"/>
  <c r="G90" i="22"/>
  <c r="H90" i="22"/>
  <c r="I90" i="22"/>
  <c r="J90" i="22"/>
  <c r="K90" i="22"/>
  <c r="L90" i="22"/>
  <c r="B90" i="22"/>
  <c r="C89" i="22"/>
  <c r="D89" i="22"/>
  <c r="D94" i="22" s="1"/>
  <c r="E89" i="22"/>
  <c r="F89" i="22"/>
  <c r="G89" i="22"/>
  <c r="H89" i="22"/>
  <c r="H94" i="22" s="1"/>
  <c r="I89" i="22"/>
  <c r="J89" i="22"/>
  <c r="K89" i="22"/>
  <c r="L89" i="22"/>
  <c r="L94" i="22" s="1"/>
  <c r="B89" i="22"/>
  <c r="C85" i="22"/>
  <c r="D85" i="22"/>
  <c r="E85" i="22"/>
  <c r="F85" i="22"/>
  <c r="G85" i="22"/>
  <c r="H85" i="22"/>
  <c r="I85" i="22"/>
  <c r="J85" i="22"/>
  <c r="K85" i="22"/>
  <c r="L85" i="22"/>
  <c r="B85" i="22"/>
  <c r="C84" i="22"/>
  <c r="D84" i="22"/>
  <c r="E84" i="22"/>
  <c r="F84" i="22"/>
  <c r="G84" i="22"/>
  <c r="H84" i="22"/>
  <c r="I84" i="22"/>
  <c r="J84" i="22"/>
  <c r="K84" i="22"/>
  <c r="L84" i="22"/>
  <c r="B84" i="22"/>
  <c r="C83" i="22"/>
  <c r="D83" i="22"/>
  <c r="E83" i="22"/>
  <c r="F83" i="22"/>
  <c r="G83" i="22"/>
  <c r="H83" i="22"/>
  <c r="I83" i="22"/>
  <c r="J83" i="22"/>
  <c r="K83" i="22"/>
  <c r="L83" i="22"/>
  <c r="B83" i="22"/>
  <c r="C82" i="22"/>
  <c r="D82" i="22"/>
  <c r="D86" i="22" s="1"/>
  <c r="E82" i="22"/>
  <c r="F82" i="22"/>
  <c r="G82" i="22"/>
  <c r="H82" i="22"/>
  <c r="H86" i="22" s="1"/>
  <c r="I82" i="22"/>
  <c r="I86" i="22" s="1"/>
  <c r="J82" i="22"/>
  <c r="K82" i="22"/>
  <c r="L82" i="22"/>
  <c r="L86" i="22" s="1"/>
  <c r="B82" i="22"/>
  <c r="B86" i="22" s="1"/>
  <c r="C77" i="22"/>
  <c r="D77" i="22"/>
  <c r="E77" i="22"/>
  <c r="F77" i="22"/>
  <c r="G77" i="22"/>
  <c r="H77" i="22"/>
  <c r="I77" i="22"/>
  <c r="J77" i="22"/>
  <c r="K77" i="22"/>
  <c r="L77" i="22"/>
  <c r="B77" i="22"/>
  <c r="B76" i="22"/>
  <c r="C76" i="22"/>
  <c r="D76" i="22"/>
  <c r="E76" i="22"/>
  <c r="F76" i="22"/>
  <c r="G76" i="22"/>
  <c r="H76" i="22"/>
  <c r="I76" i="22"/>
  <c r="J76" i="22"/>
  <c r="K76" i="22"/>
  <c r="L76" i="22"/>
  <c r="C75" i="22"/>
  <c r="D75" i="22"/>
  <c r="E75" i="22"/>
  <c r="F75" i="22"/>
  <c r="G75" i="22"/>
  <c r="H75" i="22"/>
  <c r="I75" i="22"/>
  <c r="J75" i="22"/>
  <c r="K75" i="22"/>
  <c r="N75" i="22" s="1"/>
  <c r="L75" i="22"/>
  <c r="B75" i="22"/>
  <c r="C74" i="22"/>
  <c r="D74" i="22"/>
  <c r="E74" i="22"/>
  <c r="F74" i="22"/>
  <c r="G74" i="22"/>
  <c r="H74" i="22"/>
  <c r="I74" i="22"/>
  <c r="J74" i="22"/>
  <c r="K74" i="22"/>
  <c r="L74" i="22"/>
  <c r="B74" i="22"/>
  <c r="C73" i="22"/>
  <c r="D73" i="22"/>
  <c r="E73" i="22"/>
  <c r="F73" i="22"/>
  <c r="F78" i="22" s="1"/>
  <c r="G73" i="22"/>
  <c r="H73" i="22"/>
  <c r="I73" i="22"/>
  <c r="J73" i="22"/>
  <c r="J78" i="22" s="1"/>
  <c r="K73" i="22"/>
  <c r="L73" i="22"/>
  <c r="B73" i="22"/>
  <c r="C69" i="22"/>
  <c r="D69" i="22"/>
  <c r="E69" i="22"/>
  <c r="F69" i="22"/>
  <c r="G69" i="22"/>
  <c r="H69" i="22"/>
  <c r="I69" i="22"/>
  <c r="J69" i="22"/>
  <c r="K69" i="22"/>
  <c r="L69" i="22"/>
  <c r="B69" i="22"/>
  <c r="C68" i="22"/>
  <c r="D68" i="22"/>
  <c r="E68" i="22"/>
  <c r="F68" i="22"/>
  <c r="G68" i="22"/>
  <c r="H68" i="22"/>
  <c r="I68" i="22"/>
  <c r="J68" i="22"/>
  <c r="K68" i="22"/>
  <c r="L68" i="22"/>
  <c r="B68" i="22"/>
  <c r="C67" i="22"/>
  <c r="D67" i="22"/>
  <c r="E67" i="22"/>
  <c r="F67" i="22"/>
  <c r="G67" i="22"/>
  <c r="H67" i="22"/>
  <c r="I67" i="22"/>
  <c r="J67" i="22"/>
  <c r="K67" i="22"/>
  <c r="L67" i="22"/>
  <c r="B67" i="22"/>
  <c r="C66" i="22"/>
  <c r="D66" i="22"/>
  <c r="E66" i="22"/>
  <c r="F66" i="22"/>
  <c r="G66" i="22"/>
  <c r="H66" i="22"/>
  <c r="I66" i="22"/>
  <c r="J66" i="22"/>
  <c r="K66" i="22"/>
  <c r="L66" i="22"/>
  <c r="B66" i="22"/>
  <c r="E48" i="8"/>
  <c r="K48" i="8"/>
  <c r="F48" i="8"/>
  <c r="G48" i="8"/>
  <c r="H48" i="8"/>
  <c r="I48" i="8"/>
  <c r="J48" i="8"/>
  <c r="L48" i="8"/>
  <c r="M48" i="8"/>
  <c r="N48" i="8"/>
  <c r="O48" i="8"/>
  <c r="E47" i="6"/>
  <c r="E77" i="4"/>
  <c r="E46" i="6"/>
  <c r="E58" i="20"/>
  <c r="E59" i="20"/>
  <c r="O12" i="23"/>
  <c r="N12" i="23"/>
  <c r="O11" i="23"/>
  <c r="N11" i="23"/>
  <c r="L70" i="22" l="1"/>
  <c r="K70" i="22"/>
  <c r="K78" i="22"/>
  <c r="G78" i="22"/>
  <c r="C78" i="22"/>
  <c r="N77" i="22"/>
  <c r="J86" i="22"/>
  <c r="F86" i="22"/>
  <c r="J94" i="22"/>
  <c r="E86" i="22"/>
  <c r="B94" i="22"/>
  <c r="I94" i="22"/>
  <c r="E94" i="22"/>
  <c r="N84" i="22"/>
  <c r="K94" i="22"/>
  <c r="G94" i="22"/>
  <c r="C94" i="22"/>
  <c r="H70" i="22"/>
  <c r="D70" i="22"/>
  <c r="E70" i="22"/>
  <c r="G70" i="22"/>
  <c r="C70" i="22"/>
  <c r="I70" i="22"/>
  <c r="G86" i="22"/>
  <c r="C86" i="22"/>
  <c r="F94" i="22"/>
  <c r="J70" i="22"/>
  <c r="F70" i="22"/>
  <c r="B70" i="22"/>
  <c r="B78" i="22"/>
  <c r="I78" i="22"/>
  <c r="E78" i="22"/>
  <c r="L78" i="22"/>
  <c r="H78" i="22"/>
  <c r="D78" i="22"/>
  <c r="D135" i="21"/>
  <c r="E135" i="21"/>
  <c r="F135" i="21"/>
  <c r="G135" i="21"/>
  <c r="H135" i="21"/>
  <c r="I135" i="21"/>
  <c r="J135" i="21"/>
  <c r="K135" i="21"/>
  <c r="L135" i="21"/>
  <c r="M135" i="21"/>
  <c r="N135" i="21"/>
  <c r="F77" i="4"/>
  <c r="G77" i="4"/>
  <c r="H77" i="4"/>
  <c r="I77" i="4"/>
  <c r="J77" i="4"/>
  <c r="K77" i="4"/>
  <c r="L77" i="4"/>
  <c r="M77" i="4"/>
  <c r="N77" i="4"/>
  <c r="O77" i="4"/>
  <c r="D125" i="21" l="1"/>
  <c r="E125" i="21"/>
  <c r="F125" i="21"/>
  <c r="G125" i="21"/>
  <c r="H125" i="21"/>
  <c r="I125" i="21"/>
  <c r="J125" i="21"/>
  <c r="K125" i="21"/>
  <c r="L125" i="21"/>
  <c r="M125" i="21"/>
  <c r="N125" i="21"/>
  <c r="E124" i="21"/>
  <c r="F124" i="21"/>
  <c r="G124" i="21"/>
  <c r="H124" i="21"/>
  <c r="I124" i="21"/>
  <c r="J124" i="21"/>
  <c r="K124" i="21"/>
  <c r="L124" i="21"/>
  <c r="M124" i="21"/>
  <c r="N124" i="21"/>
  <c r="D124" i="21"/>
  <c r="E123" i="21"/>
  <c r="F123" i="21"/>
  <c r="G123" i="21"/>
  <c r="H123" i="21"/>
  <c r="I123" i="21"/>
  <c r="J123" i="21"/>
  <c r="K123" i="21"/>
  <c r="L123" i="21"/>
  <c r="M123" i="21"/>
  <c r="N123" i="21"/>
  <c r="D123" i="21"/>
  <c r="E122" i="21"/>
  <c r="F122" i="21"/>
  <c r="G122" i="21"/>
  <c r="H122" i="21"/>
  <c r="I122" i="21"/>
  <c r="J122" i="21"/>
  <c r="K122" i="21"/>
  <c r="L122" i="21"/>
  <c r="M122" i="21"/>
  <c r="N122" i="21"/>
  <c r="D122" i="21"/>
  <c r="E121" i="21"/>
  <c r="F121" i="21"/>
  <c r="G121" i="21"/>
  <c r="H121" i="21"/>
  <c r="I121" i="21"/>
  <c r="J121" i="21"/>
  <c r="K121" i="21"/>
  <c r="L121" i="21"/>
  <c r="M121" i="21"/>
  <c r="N121" i="21"/>
  <c r="D121" i="21"/>
  <c r="E119" i="21"/>
  <c r="F119" i="21"/>
  <c r="G119" i="21"/>
  <c r="H119" i="21"/>
  <c r="I119" i="21"/>
  <c r="J119" i="21"/>
  <c r="K119" i="21"/>
  <c r="L119" i="21"/>
  <c r="N119" i="21"/>
  <c r="D119" i="21"/>
  <c r="N118" i="21"/>
  <c r="M118" i="21"/>
  <c r="M119" i="21" s="1"/>
  <c r="L118" i="21"/>
  <c r="K118" i="21"/>
  <c r="J118" i="21"/>
  <c r="I118" i="21"/>
  <c r="H118" i="21"/>
  <c r="G118" i="21"/>
  <c r="F118" i="21"/>
  <c r="E118" i="21"/>
  <c r="D118" i="21"/>
  <c r="E69" i="8"/>
  <c r="F69" i="8"/>
  <c r="G69" i="8"/>
  <c r="H69" i="8"/>
  <c r="I69" i="8"/>
  <c r="J69" i="8"/>
  <c r="K69" i="8"/>
  <c r="L69" i="8"/>
  <c r="M69" i="8"/>
  <c r="N69" i="8"/>
  <c r="O69" i="8"/>
  <c r="N113" i="21"/>
  <c r="M113" i="21"/>
  <c r="L113" i="21"/>
  <c r="K113" i="21"/>
  <c r="J113" i="21"/>
  <c r="I113" i="21"/>
  <c r="H113" i="21"/>
  <c r="G113" i="21"/>
  <c r="F113" i="21"/>
  <c r="E113" i="21"/>
  <c r="D113" i="21"/>
  <c r="N108" i="21"/>
  <c r="M108" i="21"/>
  <c r="L108" i="21"/>
  <c r="K108" i="21"/>
  <c r="J108" i="21"/>
  <c r="I108" i="21"/>
  <c r="H108" i="21"/>
  <c r="G108" i="21"/>
  <c r="F108" i="21"/>
  <c r="E108" i="21"/>
  <c r="D108" i="21"/>
  <c r="N99" i="21"/>
  <c r="M99" i="21"/>
  <c r="L99" i="21"/>
  <c r="K99" i="21"/>
  <c r="J99" i="21"/>
  <c r="I99" i="21"/>
  <c r="H99" i="21"/>
  <c r="G99" i="21"/>
  <c r="F99" i="21"/>
  <c r="E99" i="21"/>
  <c r="D99" i="21"/>
  <c r="D63" i="21"/>
  <c r="E63" i="21"/>
  <c r="F63" i="21"/>
  <c r="G63" i="21"/>
  <c r="H63" i="21"/>
  <c r="I63" i="21"/>
  <c r="J63" i="21"/>
  <c r="K63" i="21"/>
  <c r="L63" i="21"/>
  <c r="M63" i="21"/>
  <c r="N63" i="21"/>
  <c r="E85" i="21"/>
  <c r="F85" i="21"/>
  <c r="G85" i="21"/>
  <c r="H85" i="21"/>
  <c r="I85" i="21"/>
  <c r="J85" i="21"/>
  <c r="K85" i="21"/>
  <c r="L85" i="21"/>
  <c r="M85" i="21"/>
  <c r="N85" i="21"/>
  <c r="E86" i="21"/>
  <c r="F86" i="21"/>
  <c r="G86" i="21"/>
  <c r="H86" i="21"/>
  <c r="I86" i="21"/>
  <c r="J86" i="21"/>
  <c r="K86" i="21"/>
  <c r="L86" i="21"/>
  <c r="M86" i="21"/>
  <c r="N86" i="21"/>
  <c r="M81" i="21"/>
  <c r="N81" i="21"/>
  <c r="M80" i="21"/>
  <c r="N80" i="21"/>
  <c r="D80" i="21"/>
  <c r="M76" i="21"/>
  <c r="M75" i="21"/>
  <c r="M71" i="21"/>
  <c r="N71" i="21"/>
  <c r="M70" i="21"/>
  <c r="N70" i="21"/>
  <c r="D40" i="21"/>
  <c r="E40" i="21"/>
  <c r="F40" i="21"/>
  <c r="G40" i="21"/>
  <c r="H40" i="21"/>
  <c r="I40" i="21"/>
  <c r="J40" i="21"/>
  <c r="K40" i="21"/>
  <c r="L40" i="21"/>
  <c r="M40" i="21"/>
  <c r="N40" i="21"/>
  <c r="D86" i="21"/>
  <c r="D85" i="21"/>
  <c r="L81" i="21"/>
  <c r="K81" i="21"/>
  <c r="J81" i="21"/>
  <c r="I81" i="21"/>
  <c r="H81" i="21"/>
  <c r="G81" i="21"/>
  <c r="F81" i="21"/>
  <c r="E81" i="21"/>
  <c r="D81" i="21"/>
  <c r="L80" i="21"/>
  <c r="K80" i="21"/>
  <c r="J80" i="21"/>
  <c r="I80" i="21"/>
  <c r="H80" i="21"/>
  <c r="G80" i="21"/>
  <c r="F80" i="21"/>
  <c r="E80" i="21"/>
  <c r="L76" i="21"/>
  <c r="K76" i="21"/>
  <c r="J76" i="21"/>
  <c r="I76" i="21"/>
  <c r="H76" i="21"/>
  <c r="G76" i="21"/>
  <c r="F76" i="21"/>
  <c r="E76" i="21"/>
  <c r="D76" i="21"/>
  <c r="L75" i="21"/>
  <c r="K75" i="21"/>
  <c r="J75" i="21"/>
  <c r="I75" i="21"/>
  <c r="H75" i="21"/>
  <c r="G75" i="21"/>
  <c r="F75" i="21"/>
  <c r="E75" i="21"/>
  <c r="D75" i="21"/>
  <c r="L71" i="21"/>
  <c r="K71" i="21"/>
  <c r="J71" i="21"/>
  <c r="I71" i="21"/>
  <c r="H71" i="21"/>
  <c r="G71" i="21"/>
  <c r="F71" i="21"/>
  <c r="E71" i="21"/>
  <c r="D71" i="21"/>
  <c r="L70" i="21"/>
  <c r="K70" i="21"/>
  <c r="J70" i="21"/>
  <c r="I70" i="21"/>
  <c r="H70" i="21"/>
  <c r="G70" i="21"/>
  <c r="F70" i="21"/>
  <c r="E70" i="21"/>
  <c r="D70" i="21"/>
  <c r="F87" i="8"/>
  <c r="G87" i="8"/>
  <c r="H87" i="8"/>
  <c r="I87" i="8"/>
  <c r="J87" i="8"/>
  <c r="K87" i="8"/>
  <c r="L87" i="8"/>
  <c r="M87" i="8"/>
  <c r="N87" i="8"/>
  <c r="O87" i="8"/>
  <c r="F88" i="8"/>
  <c r="G88" i="8"/>
  <c r="H88" i="8"/>
  <c r="I88" i="8"/>
  <c r="J88" i="8"/>
  <c r="K88" i="8"/>
  <c r="L88" i="8"/>
  <c r="M88" i="8"/>
  <c r="N88" i="8"/>
  <c r="O88" i="8"/>
  <c r="F89" i="8"/>
  <c r="G89" i="8"/>
  <c r="H89" i="8"/>
  <c r="I89" i="8"/>
  <c r="J89" i="8"/>
  <c r="K89" i="8"/>
  <c r="L89" i="8"/>
  <c r="M89" i="8"/>
  <c r="N89" i="8"/>
  <c r="O89" i="8"/>
  <c r="F90" i="8"/>
  <c r="G90" i="8"/>
  <c r="H90" i="8"/>
  <c r="I90" i="8"/>
  <c r="J90" i="8"/>
  <c r="K90" i="8"/>
  <c r="L90" i="8"/>
  <c r="M90" i="8"/>
  <c r="N90" i="8"/>
  <c r="O90" i="8"/>
  <c r="E90" i="8"/>
  <c r="E89" i="8"/>
  <c r="E88" i="8"/>
  <c r="E87" i="8"/>
  <c r="I85" i="8"/>
  <c r="M85" i="8"/>
  <c r="F84" i="8"/>
  <c r="F86" i="8" s="1"/>
  <c r="G84" i="8"/>
  <c r="G86" i="8" s="1"/>
  <c r="H84" i="8"/>
  <c r="H86" i="8" s="1"/>
  <c r="I84" i="8"/>
  <c r="I86" i="8" s="1"/>
  <c r="J84" i="8"/>
  <c r="J86" i="8" s="1"/>
  <c r="K84" i="8"/>
  <c r="K86" i="8" s="1"/>
  <c r="L84" i="8"/>
  <c r="L86" i="8" s="1"/>
  <c r="M84" i="8"/>
  <c r="M86" i="8" s="1"/>
  <c r="N84" i="8"/>
  <c r="N86" i="8" s="1"/>
  <c r="O84" i="8"/>
  <c r="O86" i="8" s="1"/>
  <c r="E84" i="8"/>
  <c r="E86" i="8" s="1"/>
  <c r="F83" i="8"/>
  <c r="F85" i="8" s="1"/>
  <c r="G83" i="8"/>
  <c r="G85" i="8" s="1"/>
  <c r="H83" i="8"/>
  <c r="H85" i="8" s="1"/>
  <c r="I83" i="8"/>
  <c r="J83" i="8"/>
  <c r="J85" i="8" s="1"/>
  <c r="K83" i="8"/>
  <c r="K85" i="8" s="1"/>
  <c r="L83" i="8"/>
  <c r="L85" i="8" s="1"/>
  <c r="M83" i="8"/>
  <c r="N83" i="8"/>
  <c r="N85" i="8" s="1"/>
  <c r="O83" i="8"/>
  <c r="O85" i="8" s="1"/>
  <c r="E83" i="8"/>
  <c r="E85" i="8" s="1"/>
  <c r="E3" i="8"/>
  <c r="F3" i="8"/>
  <c r="G3" i="8"/>
  <c r="H3" i="8"/>
  <c r="I3" i="8"/>
  <c r="J3" i="8"/>
  <c r="K3" i="8"/>
  <c r="L3" i="8"/>
  <c r="M3" i="8"/>
  <c r="N3" i="8"/>
  <c r="O3" i="8"/>
  <c r="E75" i="6"/>
  <c r="F75" i="6"/>
  <c r="G75" i="6"/>
  <c r="H75" i="6"/>
  <c r="I75" i="6"/>
  <c r="J75" i="6"/>
  <c r="K75" i="6"/>
  <c r="L75" i="6"/>
  <c r="M75" i="6"/>
  <c r="N75" i="6"/>
  <c r="O75" i="6"/>
  <c r="F46" i="6"/>
  <c r="F47" i="6" s="1"/>
  <c r="G46" i="6"/>
  <c r="G47" i="6" s="1"/>
  <c r="H46" i="6"/>
  <c r="H47" i="6" s="1"/>
  <c r="I46" i="6"/>
  <c r="I47" i="6" s="1"/>
  <c r="J46" i="6"/>
  <c r="J47" i="6" s="1"/>
  <c r="K46" i="6"/>
  <c r="K47" i="6" s="1"/>
  <c r="L46" i="6"/>
  <c r="L47" i="6" s="1"/>
  <c r="M46" i="6"/>
  <c r="M47" i="6" s="1"/>
  <c r="N46" i="6"/>
  <c r="N47" i="6" s="1"/>
  <c r="O46" i="6"/>
  <c r="O47" i="6" s="1"/>
  <c r="P111" i="4"/>
  <c r="Q108" i="4"/>
  <c r="P108" i="4"/>
  <c r="F124" i="4"/>
  <c r="G124" i="4"/>
  <c r="H124" i="4"/>
  <c r="I124" i="4"/>
  <c r="J124" i="4"/>
  <c r="K124" i="4"/>
  <c r="L124" i="4"/>
  <c r="M124" i="4"/>
  <c r="N124" i="4"/>
  <c r="O124" i="4"/>
  <c r="F125" i="4"/>
  <c r="G125" i="4"/>
  <c r="H125" i="4"/>
  <c r="I125" i="4"/>
  <c r="J125" i="4"/>
  <c r="K125" i="4"/>
  <c r="L125" i="4"/>
  <c r="M125" i="4"/>
  <c r="N125" i="4"/>
  <c r="O125" i="4"/>
  <c r="F126" i="4"/>
  <c r="G126" i="4"/>
  <c r="H126" i="4"/>
  <c r="I126" i="4"/>
  <c r="J126" i="4"/>
  <c r="K126" i="4"/>
  <c r="L126" i="4"/>
  <c r="M126" i="4"/>
  <c r="N126" i="4"/>
  <c r="O126" i="4"/>
  <c r="F127" i="4"/>
  <c r="G127" i="4"/>
  <c r="H127" i="4"/>
  <c r="I127" i="4"/>
  <c r="J127" i="4"/>
  <c r="K127" i="4"/>
  <c r="L127" i="4"/>
  <c r="M127" i="4"/>
  <c r="N127" i="4"/>
  <c r="O127" i="4"/>
  <c r="E127" i="4"/>
  <c r="E126" i="4"/>
  <c r="E125" i="4"/>
  <c r="E124" i="4"/>
  <c r="E123" i="4"/>
  <c r="F121" i="4"/>
  <c r="F123" i="4" s="1"/>
  <c r="G121" i="4"/>
  <c r="G123" i="4" s="1"/>
  <c r="H121" i="4"/>
  <c r="H123" i="4" s="1"/>
  <c r="I121" i="4"/>
  <c r="I123" i="4" s="1"/>
  <c r="J121" i="4"/>
  <c r="J123" i="4" s="1"/>
  <c r="K121" i="4"/>
  <c r="K123" i="4" s="1"/>
  <c r="L121" i="4"/>
  <c r="L123" i="4" s="1"/>
  <c r="M121" i="4"/>
  <c r="M123" i="4" s="1"/>
  <c r="N121" i="4"/>
  <c r="N123" i="4" s="1"/>
  <c r="O121" i="4"/>
  <c r="O123" i="4" s="1"/>
  <c r="F120" i="4"/>
  <c r="F122" i="4" s="1"/>
  <c r="G120" i="4"/>
  <c r="G122" i="4" s="1"/>
  <c r="H120" i="4"/>
  <c r="H122" i="4" s="1"/>
  <c r="I120" i="4"/>
  <c r="I122" i="4" s="1"/>
  <c r="J120" i="4"/>
  <c r="J122" i="4" s="1"/>
  <c r="K120" i="4"/>
  <c r="K122" i="4" s="1"/>
  <c r="L120" i="4"/>
  <c r="L122" i="4" s="1"/>
  <c r="M120" i="4"/>
  <c r="M122" i="4" s="1"/>
  <c r="N120" i="4"/>
  <c r="N122" i="4" s="1"/>
  <c r="O120" i="4"/>
  <c r="O122" i="4" s="1"/>
  <c r="E121" i="4"/>
  <c r="E120" i="4"/>
  <c r="E122" i="4" s="1"/>
  <c r="E106" i="4"/>
  <c r="F106" i="4"/>
  <c r="G106" i="4"/>
  <c r="H106" i="4"/>
  <c r="I106" i="4"/>
  <c r="J106" i="4"/>
  <c r="K106" i="4"/>
  <c r="L106" i="4"/>
  <c r="M106" i="4"/>
  <c r="N106" i="4"/>
  <c r="O106" i="4"/>
  <c r="E3" i="4"/>
  <c r="F3" i="4"/>
  <c r="G3" i="4"/>
  <c r="H3" i="4"/>
  <c r="I3" i="4"/>
  <c r="J3" i="4"/>
  <c r="K3" i="4"/>
  <c r="L3" i="4"/>
  <c r="M3" i="4"/>
  <c r="N3" i="4"/>
  <c r="O3" i="4"/>
  <c r="E71" i="2"/>
  <c r="F71" i="2"/>
  <c r="G71" i="2"/>
  <c r="H71" i="2"/>
  <c r="I71" i="2"/>
  <c r="J71" i="2"/>
  <c r="K71" i="2"/>
  <c r="L71" i="2"/>
  <c r="M71" i="2"/>
  <c r="N71" i="2"/>
  <c r="E72" i="2"/>
  <c r="F72" i="2"/>
  <c r="G72" i="2"/>
  <c r="H72" i="2"/>
  <c r="I72" i="2"/>
  <c r="J72" i="2"/>
  <c r="K72" i="2"/>
  <c r="L72" i="2"/>
  <c r="M72" i="2"/>
  <c r="N72" i="2"/>
  <c r="E73" i="2"/>
  <c r="F73" i="2"/>
  <c r="G73" i="2"/>
  <c r="H73" i="2"/>
  <c r="I73" i="2"/>
  <c r="J73" i="2"/>
  <c r="K73" i="2"/>
  <c r="L73" i="2"/>
  <c r="M73" i="2"/>
  <c r="N73" i="2"/>
  <c r="E74" i="2"/>
  <c r="F74" i="2"/>
  <c r="G74" i="2"/>
  <c r="H74" i="2"/>
  <c r="I74" i="2"/>
  <c r="J74" i="2"/>
  <c r="K74" i="2"/>
  <c r="L74" i="2"/>
  <c r="M74" i="2"/>
  <c r="N74" i="2"/>
  <c r="D74" i="2"/>
  <c r="D73" i="2"/>
  <c r="D72" i="2"/>
  <c r="D71" i="2"/>
  <c r="E68" i="2"/>
  <c r="E70" i="2" s="1"/>
  <c r="F68" i="2"/>
  <c r="F70" i="2" s="1"/>
  <c r="G68" i="2"/>
  <c r="G70" i="2" s="1"/>
  <c r="H68" i="2"/>
  <c r="H70" i="2" s="1"/>
  <c r="I68" i="2"/>
  <c r="I70" i="2" s="1"/>
  <c r="J68" i="2"/>
  <c r="J70" i="2" s="1"/>
  <c r="K68" i="2"/>
  <c r="K70" i="2" s="1"/>
  <c r="L68" i="2"/>
  <c r="L70" i="2" s="1"/>
  <c r="M68" i="2"/>
  <c r="M70" i="2" s="1"/>
  <c r="N68" i="2"/>
  <c r="N70" i="2" s="1"/>
  <c r="D68" i="2"/>
  <c r="D70" i="2" s="1"/>
  <c r="E67" i="2"/>
  <c r="E69" i="2" s="1"/>
  <c r="F67" i="2"/>
  <c r="F69" i="2" s="1"/>
  <c r="G67" i="2"/>
  <c r="G69" i="2" s="1"/>
  <c r="H67" i="2"/>
  <c r="H69" i="2" s="1"/>
  <c r="I67" i="2"/>
  <c r="I69" i="2" s="1"/>
  <c r="J67" i="2"/>
  <c r="J69" i="2" s="1"/>
  <c r="K67" i="2"/>
  <c r="K69" i="2" s="1"/>
  <c r="L67" i="2"/>
  <c r="L69" i="2" s="1"/>
  <c r="M67" i="2"/>
  <c r="M69" i="2" s="1"/>
  <c r="N67" i="2"/>
  <c r="N69" i="2" s="1"/>
  <c r="D67" i="2"/>
  <c r="D69" i="2" s="1"/>
  <c r="D3" i="2"/>
  <c r="D48" i="2" s="1"/>
  <c r="E3" i="2"/>
  <c r="E48" i="2" s="1"/>
  <c r="F3" i="2"/>
  <c r="F48" i="2" s="1"/>
  <c r="G3" i="2"/>
  <c r="G48" i="2" s="1"/>
  <c r="H3" i="2"/>
  <c r="H48" i="2" s="1"/>
  <c r="I3" i="2"/>
  <c r="I48" i="2" s="1"/>
  <c r="J3" i="2"/>
  <c r="J48" i="2" s="1"/>
  <c r="K3" i="2"/>
  <c r="K48" i="2" s="1"/>
  <c r="L3" i="2"/>
  <c r="L48" i="2" s="1"/>
  <c r="M3" i="2"/>
  <c r="M48" i="2" s="1"/>
  <c r="N3" i="2"/>
  <c r="N48" i="2" s="1"/>
  <c r="Q43" i="20"/>
  <c r="F59" i="20"/>
  <c r="G59" i="20"/>
  <c r="H59" i="20"/>
  <c r="I59" i="20"/>
  <c r="J59" i="20"/>
  <c r="K59" i="20"/>
  <c r="L59" i="20"/>
  <c r="M59" i="20"/>
  <c r="N59" i="20"/>
  <c r="O59" i="20"/>
  <c r="F58" i="20"/>
  <c r="G58" i="20"/>
  <c r="H58" i="20"/>
  <c r="I58" i="20"/>
  <c r="J58" i="20"/>
  <c r="K58" i="20"/>
  <c r="L58" i="20"/>
  <c r="M58" i="20"/>
  <c r="N58" i="20"/>
  <c r="O58" i="20"/>
  <c r="O60" i="20" s="1"/>
  <c r="E39" i="20"/>
  <c r="F39" i="20"/>
  <c r="G39" i="20"/>
  <c r="H39" i="20"/>
  <c r="I39" i="20"/>
  <c r="J39" i="20"/>
  <c r="K39" i="20"/>
  <c r="L39" i="20"/>
  <c r="M39" i="20"/>
  <c r="N39" i="20"/>
  <c r="O39" i="20"/>
  <c r="E45" i="20"/>
  <c r="E63" i="20" s="1"/>
  <c r="F45" i="20"/>
  <c r="F62" i="20" s="1"/>
  <c r="G45" i="20"/>
  <c r="G64" i="20" s="1"/>
  <c r="H45" i="20"/>
  <c r="H63" i="20" s="1"/>
  <c r="I45" i="20"/>
  <c r="I62" i="20" s="1"/>
  <c r="J45" i="20"/>
  <c r="J62" i="20" s="1"/>
  <c r="K45" i="20"/>
  <c r="K64" i="20" s="1"/>
  <c r="L45" i="20"/>
  <c r="L63" i="20" s="1"/>
  <c r="M45" i="20"/>
  <c r="M62" i="20" s="1"/>
  <c r="N45" i="20"/>
  <c r="N62" i="20" s="1"/>
  <c r="O45" i="20"/>
  <c r="O64" i="20" s="1"/>
  <c r="F64" i="20" l="1"/>
  <c r="M60" i="20"/>
  <c r="I60" i="20"/>
  <c r="N64" i="20"/>
  <c r="L62" i="20"/>
  <c r="H62" i="20"/>
  <c r="E62" i="20"/>
  <c r="J64" i="20"/>
  <c r="G61" i="20"/>
  <c r="G63" i="20"/>
  <c r="L60" i="20"/>
  <c r="H60" i="20"/>
  <c r="N61" i="20"/>
  <c r="J61" i="20"/>
  <c r="F61" i="20"/>
  <c r="O62" i="20"/>
  <c r="K62" i="20"/>
  <c r="G62" i="20"/>
  <c r="N63" i="20"/>
  <c r="J63" i="20"/>
  <c r="F63" i="20"/>
  <c r="M64" i="20"/>
  <c r="I64" i="20"/>
  <c r="K61" i="20"/>
  <c r="K63" i="20"/>
  <c r="K60" i="20"/>
  <c r="G60" i="20"/>
  <c r="M61" i="20"/>
  <c r="I61" i="20"/>
  <c r="E60" i="20"/>
  <c r="M63" i="20"/>
  <c r="I63" i="20"/>
  <c r="E64" i="20"/>
  <c r="L64" i="20"/>
  <c r="H64" i="20"/>
  <c r="O61" i="20"/>
  <c r="O63" i="20"/>
  <c r="N60" i="20"/>
  <c r="J60" i="20"/>
  <c r="F60" i="20"/>
  <c r="L61" i="20"/>
  <c r="H61" i="20"/>
  <c r="E61" i="20"/>
  <c r="N87" i="21"/>
  <c r="D87" i="21"/>
  <c r="M87" i="21"/>
  <c r="E87" i="21"/>
  <c r="I87" i="21"/>
  <c r="F87" i="21"/>
  <c r="J87" i="21"/>
  <c r="G87" i="21"/>
  <c r="K87" i="21"/>
  <c r="H87" i="21"/>
  <c r="L87" i="21"/>
</calcChain>
</file>

<file path=xl/sharedStrings.xml><?xml version="1.0" encoding="utf-8"?>
<sst xmlns="http://schemas.openxmlformats.org/spreadsheetml/2006/main" count="1900" uniqueCount="234">
  <si>
    <t>BÖLCS</t>
  </si>
  <si>
    <t>MŰVK</t>
  </si>
  <si>
    <t>történelem</t>
  </si>
  <si>
    <t>PED</t>
  </si>
  <si>
    <t>magyar</t>
  </si>
  <si>
    <t>matematika</t>
  </si>
  <si>
    <t>anglisztika</t>
  </si>
  <si>
    <t>germanisztika [német]</t>
  </si>
  <si>
    <t>szabad bölcsészet</t>
  </si>
  <si>
    <t>GAZD</t>
  </si>
  <si>
    <t>INFO</t>
  </si>
  <si>
    <t>TÁRS</t>
  </si>
  <si>
    <t>TERM</t>
  </si>
  <si>
    <t>SPORT</t>
  </si>
  <si>
    <t>biológia</t>
  </si>
  <si>
    <t>földrajz</t>
  </si>
  <si>
    <t>kémia</t>
  </si>
  <si>
    <t>környezettan</t>
  </si>
  <si>
    <t>geográfus</t>
  </si>
  <si>
    <t>szak</t>
  </si>
  <si>
    <t>össz</t>
  </si>
  <si>
    <t>első helyes</t>
  </si>
  <si>
    <t>k.ter.</t>
  </si>
  <si>
    <t>informatikus könyvtáros</t>
  </si>
  <si>
    <t>pedagógia</t>
  </si>
  <si>
    <t>szociálpedagógia</t>
  </si>
  <si>
    <t>MŰV</t>
  </si>
  <si>
    <t>kulturális örökség tanulmányok</t>
  </si>
  <si>
    <t>nemzetközi tanulmányok</t>
  </si>
  <si>
    <t>nemzetközi tanulmányok (angol nyelven)</t>
  </si>
  <si>
    <t>amerikanisztika</t>
  </si>
  <si>
    <t>tervezőgrafika</t>
  </si>
  <si>
    <t>fordító és tolmács</t>
  </si>
  <si>
    <t>osztatlan tanári [10 félév [közgazdásztanár [vállalkozási ismeretek]]]</t>
  </si>
  <si>
    <t>nemzetközi tanulmányok (magyar nyelven)</t>
  </si>
  <si>
    <t>AGRÁR</t>
  </si>
  <si>
    <t>gazdaságinformatikus (Gyöngyös)</t>
  </si>
  <si>
    <t>kertészmérnöki</t>
  </si>
  <si>
    <t>mezőgazdasági mérnöki</t>
  </si>
  <si>
    <t>szőlész-borász mérnöki (Eger)</t>
  </si>
  <si>
    <t>vadgazda mérnöki</t>
  </si>
  <si>
    <t>vidékfejlesztési agrármérnöki</t>
  </si>
  <si>
    <t>gazdálkodási és menedzsment (Gyöngyös)</t>
  </si>
  <si>
    <t>kereskedelem és marketing (Gyöngyös)</t>
  </si>
  <si>
    <t>pénzügy és számvitel (Gyöngyös)</t>
  </si>
  <si>
    <t>turizmus-vendéglátás (Gyöngyös)</t>
  </si>
  <si>
    <t>kereskedelem és marketing [marketingkommunikáció] (Gyöngyös)</t>
  </si>
  <si>
    <t>pénzügy és számvitel [pénzintézeti] (Gyöngyös)</t>
  </si>
  <si>
    <t>pénzügy és számvitel [vállalkozási] (Gyöngyös)</t>
  </si>
  <si>
    <t>turizmus-vendéglátás [turizmus] (Gyöngyös)</t>
  </si>
  <si>
    <t>turizmus-menedzsment (Eger)</t>
  </si>
  <si>
    <t>vállalkozásfejlesztés (Eger)</t>
  </si>
  <si>
    <t>turizmus-menedzsment (Gyöngyös)</t>
  </si>
  <si>
    <t>vállalkozásfejlesztés (Gyöngyös)</t>
  </si>
  <si>
    <t>vezetés és szervezés (Gyöngyös)</t>
  </si>
  <si>
    <t>csecsemő- és kisgyermeknevelő (Sárospatak)</t>
  </si>
  <si>
    <t>óvodapedagógus (Sárospatak)</t>
  </si>
  <si>
    <t>tanító (Sárospatak)</t>
  </si>
  <si>
    <t>programtervező informatikus [fejlesztő] (Sárospatak)</t>
  </si>
  <si>
    <t>turizmus-vendéglátás [turizmus] (Sárospatak)</t>
  </si>
  <si>
    <t>csecsemő- és kisgyermeknevelő (Eger)</t>
  </si>
  <si>
    <t>óvodapedagógus (Eger)</t>
  </si>
  <si>
    <t>tanító (Eger)</t>
  </si>
  <si>
    <t>gazdaságinformatikus (Eger)</t>
  </si>
  <si>
    <t>gazdálkodási és menedzsment (Eger)</t>
  </si>
  <si>
    <t>turizmus-vendéglátás (Eger)</t>
  </si>
  <si>
    <t>turizmus-vendéglátás [turizmus] (Eger)</t>
  </si>
  <si>
    <t>programtervező informatikus [fejlesztő] (Eger)</t>
  </si>
  <si>
    <t>óvodapedagógus (Jászberény)</t>
  </si>
  <si>
    <t>csecsemő- és kisgyermeknevelő (Jászberény)</t>
  </si>
  <si>
    <t>szociális munka (Jászberény)</t>
  </si>
  <si>
    <t>tanító (Jászberény)</t>
  </si>
  <si>
    <t>mezőgazdasági mérnöki (magyar nyelven)</t>
  </si>
  <si>
    <t>mezőgazdasági mérnöki (angol nyelven)</t>
  </si>
  <si>
    <t>szőlész-borász mérnöki (Sárospatak)</t>
  </si>
  <si>
    <t>szőlész-borász mérnöki (angol nyelven) (Gyöngyös)</t>
  </si>
  <si>
    <t>mezőgazdasági</t>
  </si>
  <si>
    <t>szőlész-borász (Gyöngyös)</t>
  </si>
  <si>
    <t>szőlész-borász (Sárospatak)</t>
  </si>
  <si>
    <t>képalkotás [képalkotás]</t>
  </si>
  <si>
    <t>zenekultúra</t>
  </si>
  <si>
    <t>emberi erőforrások</t>
  </si>
  <si>
    <t>gazdálkodási és menedzsment (magyar nyelven) (Gyöngyös)</t>
  </si>
  <si>
    <t>gazdálkodási és menedzsment (angol nyelven) (Gyöngyös)</t>
  </si>
  <si>
    <t>kommunikáció- és médiatudomány</t>
  </si>
  <si>
    <t>turizmus-vendéglátás (magyar nyelven) (Gyöngyös)</t>
  </si>
  <si>
    <t>turizmus-vendéglátás (angol nyelven) (Gyöngyös)</t>
  </si>
  <si>
    <t>kereskedelem és marketing [logisztika] (Gyöngyös)</t>
  </si>
  <si>
    <t>turizmus-vendéglátás [vendéglátás] (Eger)</t>
  </si>
  <si>
    <t>turizmus-vendéglátás [vendéglátás] (Gyöngyös)</t>
  </si>
  <si>
    <t>vállalkozásfejlesztés (angol nyelven) (Gyöngyös)</t>
  </si>
  <si>
    <t>vezetés és szervezés (magyar nyelven) (Gyöngyös)</t>
  </si>
  <si>
    <t>vezetés és szervezés (angol nyelven) (Gyöngyös)</t>
  </si>
  <si>
    <t>képalkotás [mozgóképkultúra- és média]</t>
  </si>
  <si>
    <t>közösségszervezés [humánfejlesztés] (Eger)</t>
  </si>
  <si>
    <t>közösségszervezés [humánfejlesztés] (Jászberény)</t>
  </si>
  <si>
    <t>közösségszervezés [kulturális közösségszervezés] (Eger)</t>
  </si>
  <si>
    <t>közösségszervezés [kulturális közösségszervezés] (Jászberény)</t>
  </si>
  <si>
    <t>televíziós műsorkészítő</t>
  </si>
  <si>
    <t>könyvtártudomány</t>
  </si>
  <si>
    <t>neveléstudomány</t>
  </si>
  <si>
    <t>edző</t>
  </si>
  <si>
    <t>programtervező informatikus (Eger)</t>
  </si>
  <si>
    <t>programtervező informatikus (Sárospatak)</t>
  </si>
  <si>
    <t>sport- és rekreációszervezés [rekreációszervezés és egészségfejlesztés]</t>
  </si>
  <si>
    <t>sport- és rekreációszervezés [sportszervezés]</t>
  </si>
  <si>
    <t>programtervező informatikus [fejlesztő] (Jászberény)</t>
  </si>
  <si>
    <t>környezetgazdálkodási agrármérnöki</t>
  </si>
  <si>
    <t>szőlész-borász mérnöki</t>
  </si>
  <si>
    <t>emberi erőforrások (KRF)</t>
  </si>
  <si>
    <t>informatikus könyvtáros (Jászberény)</t>
  </si>
  <si>
    <t>televíziós műsorkészítő (Sárospatak)</t>
  </si>
  <si>
    <t>angol nyelv és kultúra tanára</t>
  </si>
  <si>
    <t>ének-zene tanár</t>
  </si>
  <si>
    <t>etikatanár</t>
  </si>
  <si>
    <t>magyartanár</t>
  </si>
  <si>
    <t>német nyelv és kultúra tanára</t>
  </si>
  <si>
    <t>rajz- és vizuáliskultúra-tanár</t>
  </si>
  <si>
    <t>történelemtanár és állampolgári ismeretek tanára</t>
  </si>
  <si>
    <t>könyvtárostanár</t>
  </si>
  <si>
    <t>közösségi művelődés tanár</t>
  </si>
  <si>
    <t>média-, mozgókép- és kommunikációtanár</t>
  </si>
  <si>
    <t>biológiatanár (egészségtan)</t>
  </si>
  <si>
    <t>fizikatanár (természettudományos gyakorlatok)</t>
  </si>
  <si>
    <t>földrajztanár</t>
  </si>
  <si>
    <t>informatikatanár</t>
  </si>
  <si>
    <t>kémiatanár</t>
  </si>
  <si>
    <t>matematikatanár</t>
  </si>
  <si>
    <t>természetismeret-környezettan tanár</t>
  </si>
  <si>
    <t>testnevelő tanár</t>
  </si>
  <si>
    <t>BTK</t>
  </si>
  <si>
    <t>TTK</t>
  </si>
  <si>
    <t>fizikatanár</t>
  </si>
  <si>
    <t>PK</t>
  </si>
  <si>
    <t>közgazdásztanár [vállalkozási ismeretek]</t>
  </si>
  <si>
    <t>GTK</t>
  </si>
  <si>
    <t>felvett</t>
  </si>
  <si>
    <t>AN</t>
  </si>
  <si>
    <t>FN</t>
  </si>
  <si>
    <t>AL</t>
  </si>
  <si>
    <t>FL</t>
  </si>
  <si>
    <t>MN</t>
  </si>
  <si>
    <t>ML</t>
  </si>
  <si>
    <t>ON</t>
  </si>
  <si>
    <t>OL</t>
  </si>
  <si>
    <t>első hely</t>
  </si>
  <si>
    <t>AT</t>
  </si>
  <si>
    <t>gyógypedagógia</t>
  </si>
  <si>
    <t>gyöngyös</t>
  </si>
  <si>
    <t>eger</t>
  </si>
  <si>
    <t>sárospatak</t>
  </si>
  <si>
    <t>képzési hely</t>
  </si>
  <si>
    <t>összesen</t>
  </si>
  <si>
    <t>jászberény</t>
  </si>
  <si>
    <t>képzési szint</t>
  </si>
  <si>
    <t>alap</t>
  </si>
  <si>
    <t xml:space="preserve"> nappali </t>
  </si>
  <si>
    <t xml:space="preserve"> levelező</t>
  </si>
  <si>
    <t>mester</t>
  </si>
  <si>
    <t>FOSZ</t>
  </si>
  <si>
    <t>össz nappali</t>
  </si>
  <si>
    <t>össz levelező</t>
  </si>
  <si>
    <t>alap arány</t>
  </si>
  <si>
    <t>mester arány</t>
  </si>
  <si>
    <t>fosz arány</t>
  </si>
  <si>
    <t>nappali arány</t>
  </si>
  <si>
    <t>levelező arány</t>
  </si>
  <si>
    <t>osztatlan</t>
  </si>
  <si>
    <t>osztatlan arány</t>
  </si>
  <si>
    <t>képzési terület</t>
  </si>
  <si>
    <t>bölcs</t>
  </si>
  <si>
    <t>ped</t>
  </si>
  <si>
    <t>képzési helyszínek</t>
  </si>
  <si>
    <t>karonkénti osztatlan tanárképzés</t>
  </si>
  <si>
    <t>nappali</t>
  </si>
  <si>
    <t>levelező</t>
  </si>
  <si>
    <t>AVK</t>
  </si>
  <si>
    <t>Képzési hely</t>
  </si>
  <si>
    <t>Gyöngyös</t>
  </si>
  <si>
    <t>Eger</t>
  </si>
  <si>
    <t>Sárospatak</t>
  </si>
  <si>
    <t>Összesen</t>
  </si>
  <si>
    <t>Jászberény</t>
  </si>
  <si>
    <t>Mindösszesen</t>
  </si>
  <si>
    <t>EGER</t>
  </si>
  <si>
    <t>gazd</t>
  </si>
  <si>
    <t>társ</t>
  </si>
  <si>
    <t>info</t>
  </si>
  <si>
    <t>sport</t>
  </si>
  <si>
    <t>term</t>
  </si>
  <si>
    <t>AVK össz</t>
  </si>
  <si>
    <t>BTK össz</t>
  </si>
  <si>
    <t>GTK össz</t>
  </si>
  <si>
    <t>PK össz</t>
  </si>
  <si>
    <t>TTK össz</t>
  </si>
  <si>
    <t>Összes jelentkező</t>
  </si>
  <si>
    <t>Első helyes jelentkező</t>
  </si>
  <si>
    <t>Felvett hallgató</t>
  </si>
  <si>
    <t>Bölcs</t>
  </si>
  <si>
    <t>Műv</t>
  </si>
  <si>
    <t>Művk</t>
  </si>
  <si>
    <t>Ped</t>
  </si>
  <si>
    <t>Osztatlan</t>
  </si>
  <si>
    <t>Mester</t>
  </si>
  <si>
    <t>Alap</t>
  </si>
  <si>
    <t>Gazd</t>
  </si>
  <si>
    <t>Társ</t>
  </si>
  <si>
    <t>Info</t>
  </si>
  <si>
    <t>összesített</t>
  </si>
  <si>
    <t>termtud</t>
  </si>
  <si>
    <t xml:space="preserve">AVK </t>
  </si>
  <si>
    <t xml:space="preserve">BTK </t>
  </si>
  <si>
    <t xml:space="preserve">GTK </t>
  </si>
  <si>
    <t xml:space="preserve">PK </t>
  </si>
  <si>
    <t xml:space="preserve">TTK </t>
  </si>
  <si>
    <t>tagozat</t>
  </si>
  <si>
    <t>intézmény képzési szint</t>
  </si>
  <si>
    <t>összjelentkező 2018</t>
  </si>
  <si>
    <t xml:space="preserve"> </t>
  </si>
  <si>
    <t>év</t>
  </si>
  <si>
    <t>EKE-BTK</t>
  </si>
  <si>
    <t>-</t>
  </si>
  <si>
    <t>távoktatás</t>
  </si>
  <si>
    <t>Össz</t>
  </si>
  <si>
    <t>A</t>
  </si>
  <si>
    <t>össz.</t>
  </si>
  <si>
    <t>EKE-GTK</t>
  </si>
  <si>
    <t>EKE-PK</t>
  </si>
  <si>
    <t>EKE-TTK</t>
  </si>
  <si>
    <t>Felvettek száma tagozatonként, karonként 2018.</t>
  </si>
  <si>
    <t>EKE-AVK</t>
  </si>
  <si>
    <t>KRF</t>
  </si>
  <si>
    <t>SZI-ABPK</t>
  </si>
  <si>
    <t>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</si>
</sst>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charset val="238"/>
      <scheme val="minor"/>
    </font>
    <font>
      <sz val="7"/>
      <name val="Verdana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Garamond"/>
      <family val="1"/>
      <charset val="238"/>
    </font>
    <font>
      <b/>
      <sz val="7"/>
      <color indexed="8"/>
      <name val="Verdana"/>
      <family val="2"/>
      <charset val="238"/>
    </font>
    <font>
      <b/>
      <sz val="7"/>
      <name val="Verdana"/>
      <family val="2"/>
      <charset val="238"/>
    </font>
    <font>
      <sz val="8"/>
      <color indexed="8"/>
      <name val="Verdana"/>
      <family val="2"/>
      <charset val="238"/>
    </font>
    <font>
      <sz val="8"/>
      <name val="Verdana"/>
      <family val="2"/>
      <charset val="238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7"/>
      <color theme="1"/>
      <name val="Verdana"/>
      <family val="2"/>
      <charset val="238"/>
    </font>
    <font>
      <sz val="7"/>
      <color rgb="FF000000"/>
      <name val="Verdana"/>
      <family val="2"/>
      <charset val="238"/>
    </font>
    <font>
      <sz val="8"/>
      <color rgb="FFFF0000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theme="6" tint="-0.249977111117893"/>
      <name val="Calibri"/>
      <family val="2"/>
      <charset val="238"/>
      <scheme val="minor"/>
    </font>
    <font>
      <b/>
      <sz val="11"/>
      <color theme="6" tint="-0.249977111117893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8">
    <border>
      <left/>
      <right/>
      <top/>
      <bottom/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indexed="55"/>
      </right>
      <top style="medium">
        <color theme="0" tint="-0.34998626667073579"/>
      </top>
      <bottom/>
      <diagonal/>
    </border>
    <border>
      <left style="medium">
        <color indexed="55"/>
      </left>
      <right style="medium">
        <color indexed="55"/>
      </right>
      <top style="medium">
        <color theme="0" tint="-0.34998626667073579"/>
      </top>
      <bottom/>
      <diagonal/>
    </border>
    <border>
      <left style="medium">
        <color indexed="55"/>
      </left>
      <right/>
      <top style="medium">
        <color theme="0" tint="-0.34998626667073579"/>
      </top>
      <bottom style="medium">
        <color indexed="55"/>
      </bottom>
      <diagonal/>
    </border>
    <border>
      <left/>
      <right/>
      <top style="medium">
        <color theme="0" tint="-0.34998626667073579"/>
      </top>
      <bottom style="medium">
        <color indexed="55"/>
      </bottom>
      <diagonal/>
    </border>
    <border>
      <left/>
      <right style="medium">
        <color indexed="55"/>
      </right>
      <top style="medium">
        <color theme="0" tint="-0.34998626667073579"/>
      </top>
      <bottom style="medium">
        <color indexed="55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indexed="55"/>
      </right>
      <top/>
      <bottom style="medium">
        <color indexed="55"/>
      </bottom>
      <diagonal/>
    </border>
    <border>
      <left/>
      <right style="medium">
        <color indexed="55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55"/>
      </bottom>
      <diagonal/>
    </border>
    <border>
      <left/>
      <right/>
      <top style="medium">
        <color indexed="64"/>
      </top>
      <bottom style="medium">
        <color indexed="55"/>
      </bottom>
      <diagonal/>
    </border>
    <border>
      <left/>
      <right style="medium">
        <color indexed="64"/>
      </right>
      <top style="medium">
        <color indexed="64"/>
      </top>
      <bottom style="medium">
        <color indexed="55"/>
      </bottom>
      <diagonal/>
    </border>
    <border>
      <left style="medium">
        <color indexed="64"/>
      </left>
      <right style="medium">
        <color indexed="55"/>
      </right>
      <top/>
      <bottom style="medium">
        <color indexed="64"/>
      </bottom>
      <diagonal/>
    </border>
    <border>
      <left/>
      <right style="medium">
        <color indexed="55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/>
      <top/>
      <bottom/>
      <diagonal/>
    </border>
  </borders>
  <cellStyleXfs count="44">
    <xf numFmtId="0" fontId="0" fillId="0" borderId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8" applyNumberFormat="0" applyAlignment="0" applyProtection="0"/>
    <xf numFmtId="0" fontId="13" fillId="9" borderId="9" applyNumberFormat="0" applyAlignment="0" applyProtection="0"/>
    <xf numFmtId="0" fontId="14" fillId="9" borderId="8" applyNumberFormat="0" applyAlignment="0" applyProtection="0"/>
    <xf numFmtId="0" fontId="15" fillId="0" borderId="10" applyNumberFormat="0" applyFill="0" applyAlignment="0" applyProtection="0"/>
    <xf numFmtId="0" fontId="16" fillId="10" borderId="11" applyNumberFormat="0" applyAlignment="0" applyProtection="0"/>
    <xf numFmtId="0" fontId="17" fillId="0" borderId="0" applyNumberFormat="0" applyFill="0" applyBorder="0" applyAlignment="0" applyProtection="0"/>
    <xf numFmtId="0" fontId="4" fillId="11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0" fillId="0" borderId="0" xfId="0"/>
    <xf numFmtId="0" fontId="1" fillId="3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3" fillId="0" borderId="0" xfId="0" applyFont="1"/>
    <xf numFmtId="0" fontId="19" fillId="0" borderId="0" xfId="0" applyFont="1"/>
    <xf numFmtId="0" fontId="23" fillId="2" borderId="2" xfId="0" applyFont="1" applyFill="1" applyBorder="1" applyAlignment="1">
      <alignment horizontal="center" vertical="center" wrapText="1"/>
    </xf>
    <xf numFmtId="0" fontId="24" fillId="39" borderId="3" xfId="0" applyFont="1" applyFill="1" applyBorder="1" applyAlignment="1"/>
    <xf numFmtId="0" fontId="24" fillId="39" borderId="1" xfId="0" applyFont="1" applyFill="1" applyBorder="1" applyAlignment="1"/>
    <xf numFmtId="0" fontId="24" fillId="39" borderId="4" xfId="0" applyFont="1" applyFill="1" applyBorder="1" applyAlignment="1">
      <alignment horizontal="center" vertical="center"/>
    </xf>
    <xf numFmtId="0" fontId="25" fillId="39" borderId="4" xfId="0" applyFont="1" applyFill="1" applyBorder="1" applyAlignment="1">
      <alignment horizontal="center" vertical="center"/>
    </xf>
    <xf numFmtId="0" fontId="25" fillId="36" borderId="4" xfId="0" applyFont="1" applyFill="1" applyBorder="1" applyAlignment="1">
      <alignment horizontal="center" vertical="center"/>
    </xf>
    <xf numFmtId="0" fontId="25" fillId="37" borderId="4" xfId="0" applyFont="1" applyFill="1" applyBorder="1" applyAlignment="1">
      <alignment horizontal="center" vertical="center"/>
    </xf>
    <xf numFmtId="0" fontId="25" fillId="38" borderId="4" xfId="0" applyFont="1" applyFill="1" applyBorder="1" applyAlignment="1">
      <alignment horizontal="center" vertical="center"/>
    </xf>
    <xf numFmtId="0" fontId="25" fillId="39" borderId="2" xfId="0" applyFont="1" applyFill="1" applyBorder="1" applyAlignment="1">
      <alignment horizontal="center" vertical="center"/>
    </xf>
    <xf numFmtId="0" fontId="25" fillId="36" borderId="2" xfId="0" applyFont="1" applyFill="1" applyBorder="1" applyAlignment="1">
      <alignment horizontal="center" vertical="center"/>
    </xf>
    <xf numFmtId="0" fontId="25" fillId="37" borderId="2" xfId="0" applyFont="1" applyFill="1" applyBorder="1" applyAlignment="1">
      <alignment horizontal="center" vertical="center"/>
    </xf>
    <xf numFmtId="0" fontId="25" fillId="38" borderId="2" xfId="0" applyFont="1" applyFill="1" applyBorder="1" applyAlignment="1">
      <alignment horizontal="center" vertical="center"/>
    </xf>
    <xf numFmtId="0" fontId="24" fillId="39" borderId="2" xfId="0" applyFont="1" applyFill="1" applyBorder="1" applyAlignment="1">
      <alignment horizontal="center" vertical="center"/>
    </xf>
    <xf numFmtId="0" fontId="24" fillId="40" borderId="1" xfId="0" applyFont="1" applyFill="1" applyBorder="1" applyAlignment="1"/>
    <xf numFmtId="0" fontId="24" fillId="40" borderId="3" xfId="0" applyFont="1" applyFill="1" applyBorder="1" applyAlignment="1"/>
    <xf numFmtId="0" fontId="23" fillId="2" borderId="14" xfId="0" applyFont="1" applyFill="1" applyBorder="1" applyAlignment="1">
      <alignment horizontal="center" wrapText="1"/>
    </xf>
    <xf numFmtId="0" fontId="23" fillId="2" borderId="15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center" wrapText="1"/>
    </xf>
    <xf numFmtId="0" fontId="25" fillId="38" borderId="24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4" fillId="40" borderId="4" xfId="0" applyFont="1" applyFill="1" applyBorder="1" applyAlignment="1"/>
    <xf numFmtId="0" fontId="24" fillId="40" borderId="2" xfId="0" applyFont="1" applyFill="1" applyBorder="1" applyAlignment="1"/>
    <xf numFmtId="0" fontId="24" fillId="39" borderId="4" xfId="0" applyFont="1" applyFill="1" applyBorder="1" applyAlignment="1"/>
    <xf numFmtId="0" fontId="24" fillId="39" borderId="2" xfId="0" applyFont="1" applyFill="1" applyBorder="1" applyAlignment="1"/>
    <xf numFmtId="0" fontId="25" fillId="36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25" fillId="38" borderId="0" xfId="0" applyFont="1" applyFill="1" applyBorder="1" applyAlignment="1">
      <alignment horizontal="center" vertical="center"/>
    </xf>
    <xf numFmtId="0" fontId="0" fillId="0" borderId="0" xfId="0" applyFill="1" applyBorder="1"/>
    <xf numFmtId="9" fontId="0" fillId="0" borderId="0" xfId="43" applyFont="1"/>
    <xf numFmtId="0" fontId="19" fillId="41" borderId="0" xfId="0" applyFont="1" applyFill="1"/>
    <xf numFmtId="0" fontId="19" fillId="42" borderId="0" xfId="0" applyFont="1" applyFill="1"/>
    <xf numFmtId="0" fontId="25" fillId="41" borderId="0" xfId="0" applyFont="1" applyFill="1" applyBorder="1" applyAlignment="1">
      <alignment horizontal="center" vertical="center"/>
    </xf>
    <xf numFmtId="0" fontId="0" fillId="0" borderId="3" xfId="0" applyBorder="1"/>
    <xf numFmtId="0" fontId="24" fillId="39" borderId="0" xfId="0" applyFont="1" applyFill="1" applyBorder="1" applyAlignment="1"/>
    <xf numFmtId="0" fontId="0" fillId="0" borderId="4" xfId="0" applyBorder="1"/>
    <xf numFmtId="0" fontId="24" fillId="39" borderId="0" xfId="0" applyFont="1" applyFill="1" applyBorder="1" applyAlignment="1">
      <alignment horizontal="center" vertical="center"/>
    </xf>
    <xf numFmtId="0" fontId="25" fillId="39" borderId="0" xfId="0" applyFont="1" applyFill="1" applyBorder="1" applyAlignment="1">
      <alignment horizontal="center" vertical="center"/>
    </xf>
    <xf numFmtId="0" fontId="19" fillId="0" borderId="4" xfId="0" applyFont="1" applyBorder="1"/>
    <xf numFmtId="0" fontId="25" fillId="42" borderId="4" xfId="0" applyFont="1" applyFill="1" applyBorder="1" applyAlignment="1">
      <alignment horizontal="center" vertical="center"/>
    </xf>
    <xf numFmtId="0" fontId="25" fillId="41" borderId="4" xfId="0" applyFont="1" applyFill="1" applyBorder="1" applyAlignment="1">
      <alignment horizontal="center" vertical="center"/>
    </xf>
    <xf numFmtId="0" fontId="26" fillId="41" borderId="0" xfId="0" applyFont="1" applyFill="1"/>
    <xf numFmtId="0" fontId="0" fillId="42" borderId="0" xfId="0" applyFill="1"/>
    <xf numFmtId="0" fontId="0" fillId="41" borderId="0" xfId="0" applyFill="1"/>
    <xf numFmtId="0" fontId="23" fillId="2" borderId="27" xfId="0" applyFont="1" applyFill="1" applyBorder="1" applyAlignment="1">
      <alignment horizontal="center" wrapText="1"/>
    </xf>
    <xf numFmtId="0" fontId="0" fillId="40" borderId="0" xfId="0" applyFill="1"/>
    <xf numFmtId="0" fontId="1" fillId="3" borderId="24" xfId="0" applyFont="1" applyFill="1" applyBorder="1" applyAlignment="1">
      <alignment horizontal="center" wrapText="1"/>
    </xf>
    <xf numFmtId="0" fontId="1" fillId="4" borderId="24" xfId="0" applyFont="1" applyFill="1" applyBorder="1" applyAlignment="1">
      <alignment horizontal="center" wrapText="1"/>
    </xf>
    <xf numFmtId="0" fontId="19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42" borderId="0" xfId="0" applyFont="1" applyFill="1" applyAlignment="1">
      <alignment horizontal="center"/>
    </xf>
    <xf numFmtId="0" fontId="0" fillId="41" borderId="0" xfId="0" applyFont="1" applyFill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7" fillId="0" borderId="0" xfId="0" applyFont="1" applyFill="1" applyBorder="1"/>
    <xf numFmtId="0" fontId="27" fillId="4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8" xfId="0" applyBorder="1" applyAlignment="1">
      <alignment horizontal="justify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justify" vertical="center" wrapText="1"/>
    </xf>
    <xf numFmtId="0" fontId="0" fillId="0" borderId="31" xfId="0" applyBorder="1" applyAlignment="1">
      <alignment horizontal="center" vertical="center" wrapText="1"/>
    </xf>
    <xf numFmtId="0" fontId="28" fillId="0" borderId="28" xfId="0" applyFont="1" applyBorder="1" applyAlignment="1">
      <alignment horizontal="justify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justify" vertical="center" wrapText="1"/>
    </xf>
    <xf numFmtId="0" fontId="28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30" fillId="43" borderId="31" xfId="0" applyFont="1" applyFill="1" applyBorder="1" applyAlignment="1">
      <alignment horizontal="center" vertical="center" wrapText="1"/>
    </xf>
    <xf numFmtId="0" fontId="28" fillId="0" borderId="30" xfId="0" applyFont="1" applyBorder="1" applyAlignment="1">
      <alignment vertical="center"/>
    </xf>
    <xf numFmtId="0" fontId="28" fillId="0" borderId="31" xfId="0" applyFont="1" applyBorder="1" applyAlignment="1">
      <alignment horizontal="right" vertical="center"/>
    </xf>
    <xf numFmtId="0" fontId="28" fillId="0" borderId="31" xfId="0" applyFont="1" applyBorder="1" applyAlignment="1">
      <alignment horizontal="right" vertical="center" wrapText="1"/>
    </xf>
    <xf numFmtId="0" fontId="28" fillId="41" borderId="30" xfId="0" applyFont="1" applyFill="1" applyBorder="1" applyAlignment="1">
      <alignment vertical="center"/>
    </xf>
    <xf numFmtId="0" fontId="28" fillId="42" borderId="30" xfId="0" applyFont="1" applyFill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28" fillId="44" borderId="30" xfId="0" applyFont="1" applyFill="1" applyBorder="1" applyAlignment="1">
      <alignment horizontal="center" vertical="center"/>
    </xf>
    <xf numFmtId="0" fontId="28" fillId="45" borderId="31" xfId="0" applyFont="1" applyFill="1" applyBorder="1" applyAlignment="1">
      <alignment horizontal="right" vertical="center"/>
    </xf>
    <xf numFmtId="0" fontId="28" fillId="42" borderId="31" xfId="0" applyFont="1" applyFill="1" applyBorder="1" applyAlignment="1">
      <alignment horizontal="right" vertical="center"/>
    </xf>
    <xf numFmtId="0" fontId="28" fillId="45" borderId="31" xfId="0" applyFont="1" applyFill="1" applyBorder="1" applyAlignment="1">
      <alignment horizontal="right" vertical="center" wrapText="1"/>
    </xf>
    <xf numFmtId="0" fontId="29" fillId="0" borderId="31" xfId="0" applyFont="1" applyBorder="1" applyAlignment="1">
      <alignment horizontal="right" vertical="center"/>
    </xf>
    <xf numFmtId="0" fontId="29" fillId="42" borderId="31" xfId="0" applyFont="1" applyFill="1" applyBorder="1" applyAlignment="1">
      <alignment horizontal="right" vertical="center"/>
    </xf>
    <xf numFmtId="0" fontId="29" fillId="0" borderId="31" xfId="0" applyFont="1" applyBorder="1" applyAlignment="1">
      <alignment horizontal="right" vertical="center" wrapText="1"/>
    </xf>
    <xf numFmtId="0" fontId="0" fillId="0" borderId="0" xfId="43" applyNumberFormat="1" applyFont="1"/>
    <xf numFmtId="1" fontId="0" fillId="0" borderId="0" xfId="0" applyNumberFormat="1"/>
    <xf numFmtId="0" fontId="0" fillId="0" borderId="0" xfId="0" applyNumberFormat="1"/>
    <xf numFmtId="0" fontId="19" fillId="0" borderId="0" xfId="0" applyNumberFormat="1" applyFont="1"/>
    <xf numFmtId="0" fontId="19" fillId="46" borderId="0" xfId="0" applyFont="1" applyFill="1"/>
    <xf numFmtId="0" fontId="0" fillId="0" borderId="0" xfId="0" applyAlignment="1">
      <alignment horizontal="center"/>
    </xf>
    <xf numFmtId="0" fontId="17" fillId="0" borderId="0" xfId="0" applyFont="1"/>
    <xf numFmtId="0" fontId="32" fillId="39" borderId="1" xfId="0" applyFont="1" applyFill="1" applyBorder="1" applyAlignment="1"/>
    <xf numFmtId="0" fontId="32" fillId="38" borderId="4" xfId="0" applyFont="1" applyFill="1" applyBorder="1" applyAlignment="1">
      <alignment horizontal="center" vertical="center"/>
    </xf>
    <xf numFmtId="0" fontId="33" fillId="0" borderId="0" xfId="0" applyFont="1"/>
    <xf numFmtId="0" fontId="30" fillId="43" borderId="28" xfId="0" applyFont="1" applyFill="1" applyBorder="1" applyAlignment="1">
      <alignment horizontal="center" vertical="center" wrapText="1"/>
    </xf>
    <xf numFmtId="0" fontId="30" fillId="43" borderId="29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7" fillId="0" borderId="0" xfId="0" applyFont="1" applyAlignment="1"/>
    <xf numFmtId="0" fontId="35" fillId="0" borderId="0" xfId="0" applyFont="1"/>
    <xf numFmtId="0" fontId="34" fillId="0" borderId="0" xfId="0" applyFont="1" applyAlignment="1"/>
    <xf numFmtId="0" fontId="27" fillId="0" borderId="0" xfId="0" applyFont="1" applyFill="1" applyBorder="1" applyAlignment="1"/>
    <xf numFmtId="0" fontId="36" fillId="42" borderId="0" xfId="0" applyFont="1" applyFill="1" applyAlignment="1"/>
    <xf numFmtId="0" fontId="36" fillId="0" borderId="0" xfId="0" applyFont="1" applyAlignment="1"/>
    <xf numFmtId="0" fontId="3" fillId="0" borderId="31" xfId="0" applyFont="1" applyBorder="1" applyAlignment="1">
      <alignment horizontal="center" vertical="center" wrapText="1"/>
    </xf>
    <xf numFmtId="0" fontId="23" fillId="2" borderId="42" xfId="0" applyFont="1" applyFill="1" applyBorder="1" applyAlignment="1">
      <alignment horizontal="center" wrapText="1"/>
    </xf>
    <xf numFmtId="0" fontId="23" fillId="2" borderId="43" xfId="0" applyFont="1" applyFill="1" applyBorder="1" applyAlignment="1">
      <alignment horizontal="center" wrapText="1"/>
    </xf>
    <xf numFmtId="0" fontId="23" fillId="2" borderId="31" xfId="0" applyFont="1" applyFill="1" applyBorder="1" applyAlignment="1">
      <alignment horizontal="center" wrapText="1"/>
    </xf>
    <xf numFmtId="0" fontId="37" fillId="42" borderId="0" xfId="0" applyFont="1" applyFill="1"/>
    <xf numFmtId="0" fontId="37" fillId="0" borderId="0" xfId="0" applyFont="1"/>
    <xf numFmtId="0" fontId="38" fillId="0" borderId="27" xfId="0" applyFont="1" applyBorder="1"/>
    <xf numFmtId="0" fontId="39" fillId="0" borderId="27" xfId="0" applyFont="1" applyBorder="1"/>
    <xf numFmtId="0" fontId="39" fillId="0" borderId="27" xfId="0" applyFont="1" applyBorder="1" applyAlignment="1">
      <alignment horizontal="right"/>
    </xf>
    <xf numFmtId="0" fontId="39" fillId="0" borderId="27" xfId="0" applyFont="1" applyBorder="1" applyAlignment="1">
      <alignment horizontal="center"/>
    </xf>
    <xf numFmtId="0" fontId="40" fillId="0" borderId="27" xfId="0" applyFont="1" applyBorder="1"/>
    <xf numFmtId="0" fontId="41" fillId="0" borderId="0" xfId="0" applyFont="1"/>
    <xf numFmtId="0" fontId="41" fillId="0" borderId="27" xfId="0" applyFont="1" applyBorder="1"/>
    <xf numFmtId="0" fontId="23" fillId="2" borderId="19" xfId="0" applyFont="1" applyFill="1" applyBorder="1" applyAlignment="1">
      <alignment horizontal="center" wrapText="1"/>
    </xf>
    <xf numFmtId="0" fontId="23" fillId="2" borderId="20" xfId="0" applyFont="1" applyFill="1" applyBorder="1" applyAlignment="1">
      <alignment horizontal="center" wrapText="1"/>
    </xf>
    <xf numFmtId="0" fontId="23" fillId="2" borderId="21" xfId="0" applyFont="1" applyFill="1" applyBorder="1" applyAlignment="1">
      <alignment horizont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1" fillId="0" borderId="44" xfId="0" applyFont="1" applyBorder="1" applyAlignment="1">
      <alignment horizontal="center"/>
    </xf>
    <xf numFmtId="0" fontId="41" fillId="0" borderId="45" xfId="0" applyFont="1" applyBorder="1" applyAlignment="1">
      <alignment horizontal="center"/>
    </xf>
    <xf numFmtId="0" fontId="41" fillId="0" borderId="45" xfId="0" applyFont="1" applyBorder="1" applyAlignment="1"/>
    <xf numFmtId="0" fontId="0" fillId="0" borderId="45" xfId="0" applyBorder="1" applyAlignment="1"/>
    <xf numFmtId="0" fontId="0" fillId="0" borderId="46" xfId="0" applyBorder="1" applyAlignment="1"/>
    <xf numFmtId="0" fontId="41" fillId="0" borderId="27" xfId="0" applyFont="1" applyBorder="1" applyAlignment="1">
      <alignment horizontal="center"/>
    </xf>
    <xf numFmtId="0" fontId="41" fillId="0" borderId="27" xfId="0" applyFont="1" applyBorder="1" applyAlignment="1"/>
    <xf numFmtId="0" fontId="23" fillId="2" borderId="47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 wrapText="1"/>
    </xf>
    <xf numFmtId="0" fontId="30" fillId="43" borderId="37" xfId="0" applyFont="1" applyFill="1" applyBorder="1" applyAlignment="1">
      <alignment horizontal="center" vertical="center" wrapText="1"/>
    </xf>
    <xf numFmtId="0" fontId="30" fillId="43" borderId="34" xfId="0" applyFont="1" applyFill="1" applyBorder="1" applyAlignment="1">
      <alignment horizontal="center" vertical="center" wrapText="1"/>
    </xf>
    <xf numFmtId="0" fontId="30" fillId="43" borderId="35" xfId="0" applyFont="1" applyFill="1" applyBorder="1" applyAlignment="1">
      <alignment horizontal="center" vertical="center" wrapText="1"/>
    </xf>
    <xf numFmtId="0" fontId="30" fillId="43" borderId="38" xfId="0" applyFont="1" applyFill="1" applyBorder="1" applyAlignment="1">
      <alignment horizontal="center" vertical="center" wrapText="1"/>
    </xf>
    <xf numFmtId="0" fontId="30" fillId="43" borderId="36" xfId="0" applyFont="1" applyFill="1" applyBorder="1" applyAlignment="1">
      <alignment horizontal="center" vertical="center" wrapText="1"/>
    </xf>
    <xf numFmtId="0" fontId="30" fillId="43" borderId="31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23" fillId="2" borderId="39" xfId="0" applyFont="1" applyFill="1" applyBorder="1" applyAlignment="1">
      <alignment horizontal="center" wrapText="1"/>
    </xf>
    <xf numFmtId="0" fontId="23" fillId="2" borderId="40" xfId="0" applyFont="1" applyFill="1" applyBorder="1" applyAlignment="1">
      <alignment horizontal="center" wrapText="1"/>
    </xf>
    <xf numFmtId="0" fontId="23" fillId="2" borderId="41" xfId="0" applyFont="1" applyFill="1" applyBorder="1" applyAlignment="1">
      <alignment horizontal="center" wrapText="1"/>
    </xf>
    <xf numFmtId="0" fontId="31" fillId="44" borderId="32" xfId="0" applyFont="1" applyFill="1" applyBorder="1" applyAlignment="1">
      <alignment horizontal="center" vertical="center"/>
    </xf>
    <xf numFmtId="0" fontId="31" fillId="44" borderId="30" xfId="0" applyFont="1" applyFill="1" applyBorder="1" applyAlignment="1">
      <alignment horizontal="center" vertical="center"/>
    </xf>
  </cellXfs>
  <cellStyles count="44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  <cellStyle name="Százalék" xfId="4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AVK jelentkezőinek megoszlása tagozat szerint</a:t>
            </a:r>
          </a:p>
          <a:p>
            <a:pPr>
              <a:defRPr/>
            </a:pPr>
            <a:r>
              <a:rPr lang="hu-HU"/>
              <a:t>(2015-2018)</a:t>
            </a:r>
          </a:p>
        </c:rich>
      </c:tx>
      <c:layout>
        <c:manualLayout>
          <c:xMode val="edge"/>
          <c:yMode val="edge"/>
          <c:x val="0.2568541119860017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AVK!$D$58</c:f>
              <c:strCache>
                <c:ptCount val="1"/>
                <c:pt idx="0">
                  <c:v>össz nappali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AVK!$E$56:$P$57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AVK!$E$58:$P$58</c:f>
              <c:numCache>
                <c:formatCode>General</c:formatCode>
                <c:ptCount val="12"/>
                <c:pt idx="0">
                  <c:v>347</c:v>
                </c:pt>
                <c:pt idx="1">
                  <c:v>77</c:v>
                </c:pt>
                <c:pt idx="2">
                  <c:v>36</c:v>
                </c:pt>
                <c:pt idx="3">
                  <c:v>371</c:v>
                </c:pt>
                <c:pt idx="4">
                  <c:v>83</c:v>
                </c:pt>
                <c:pt idx="5">
                  <c:v>34</c:v>
                </c:pt>
                <c:pt idx="6">
                  <c:v>259</c:v>
                </c:pt>
                <c:pt idx="7">
                  <c:v>52</c:v>
                </c:pt>
                <c:pt idx="8">
                  <c:v>23</c:v>
                </c:pt>
                <c:pt idx="9">
                  <c:v>299</c:v>
                </c:pt>
                <c:pt idx="10">
                  <c:v>68</c:v>
                </c:pt>
                <c:pt idx="1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4-447E-9896-8C267EFBA408}"/>
            </c:ext>
          </c:extLst>
        </c:ser>
        <c:ser>
          <c:idx val="1"/>
          <c:order val="1"/>
          <c:tx>
            <c:strRef>
              <c:f>AVK!$D$59</c:f>
              <c:strCache>
                <c:ptCount val="1"/>
                <c:pt idx="0">
                  <c:v>össz levelező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AVK!$E$56:$P$57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AVK!$E$59:$P$59</c:f>
              <c:numCache>
                <c:formatCode>General</c:formatCode>
                <c:ptCount val="12"/>
                <c:pt idx="0">
                  <c:v>339</c:v>
                </c:pt>
                <c:pt idx="1">
                  <c:v>83</c:v>
                </c:pt>
                <c:pt idx="2">
                  <c:v>54</c:v>
                </c:pt>
                <c:pt idx="3">
                  <c:v>434</c:v>
                </c:pt>
                <c:pt idx="4">
                  <c:v>126</c:v>
                </c:pt>
                <c:pt idx="5">
                  <c:v>106</c:v>
                </c:pt>
                <c:pt idx="6">
                  <c:v>377</c:v>
                </c:pt>
                <c:pt idx="7">
                  <c:v>128</c:v>
                </c:pt>
                <c:pt idx="8">
                  <c:v>86</c:v>
                </c:pt>
                <c:pt idx="9">
                  <c:v>335</c:v>
                </c:pt>
                <c:pt idx="10">
                  <c:v>99</c:v>
                </c:pt>
                <c:pt idx="11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C4-447E-9896-8C267EFBA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6880096"/>
        <c:axId val="1132713664"/>
      </c:barChart>
      <c:catAx>
        <c:axId val="110688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32713664"/>
        <c:crosses val="autoZero"/>
        <c:auto val="1"/>
        <c:lblAlgn val="ctr"/>
        <c:lblOffset val="100"/>
        <c:noMultiLvlLbl val="0"/>
      </c:catAx>
      <c:valAx>
        <c:axId val="113271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688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 GTK-ra jelentkezett hallgatók képzési területenkénti megoszlása (2015-2018)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GTK!$D$131</c:f>
              <c:strCache>
                <c:ptCount val="1"/>
                <c:pt idx="0">
                  <c:v>Gazd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GTK!$E$129:$P$130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GTK!$E$131:$P$131</c:f>
              <c:numCache>
                <c:formatCode>General</c:formatCode>
                <c:ptCount val="12"/>
                <c:pt idx="0">
                  <c:v>1869</c:v>
                </c:pt>
                <c:pt idx="1">
                  <c:v>427</c:v>
                </c:pt>
                <c:pt idx="2">
                  <c:v>315</c:v>
                </c:pt>
                <c:pt idx="3">
                  <c:v>2446</c:v>
                </c:pt>
                <c:pt idx="4">
                  <c:v>591</c:v>
                </c:pt>
                <c:pt idx="5">
                  <c:v>407</c:v>
                </c:pt>
                <c:pt idx="6">
                  <c:v>2053</c:v>
                </c:pt>
                <c:pt idx="7">
                  <c:v>535</c:v>
                </c:pt>
                <c:pt idx="8">
                  <c:v>394</c:v>
                </c:pt>
                <c:pt idx="9">
                  <c:v>1922</c:v>
                </c:pt>
                <c:pt idx="10">
                  <c:v>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30-49AA-A670-8DB19D0199CD}"/>
            </c:ext>
          </c:extLst>
        </c:ser>
        <c:ser>
          <c:idx val="1"/>
          <c:order val="1"/>
          <c:tx>
            <c:strRef>
              <c:f>GTK!$D$132</c:f>
              <c:strCache>
                <c:ptCount val="1"/>
                <c:pt idx="0">
                  <c:v>Társ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GTK!$E$129:$P$130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GTK!$E$132:$P$132</c:f>
              <c:numCache>
                <c:formatCode>General</c:formatCode>
                <c:ptCount val="12"/>
                <c:pt idx="0">
                  <c:v>294</c:v>
                </c:pt>
                <c:pt idx="1">
                  <c:v>68</c:v>
                </c:pt>
                <c:pt idx="2">
                  <c:v>32</c:v>
                </c:pt>
                <c:pt idx="3">
                  <c:v>366</c:v>
                </c:pt>
                <c:pt idx="4">
                  <c:v>90</c:v>
                </c:pt>
                <c:pt idx="5">
                  <c:v>34</c:v>
                </c:pt>
                <c:pt idx="6">
                  <c:v>314</c:v>
                </c:pt>
                <c:pt idx="7">
                  <c:v>83</c:v>
                </c:pt>
                <c:pt idx="8">
                  <c:v>22</c:v>
                </c:pt>
                <c:pt idx="9">
                  <c:v>460</c:v>
                </c:pt>
                <c:pt idx="10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30-49AA-A670-8DB19D0199CD}"/>
            </c:ext>
          </c:extLst>
        </c:ser>
        <c:ser>
          <c:idx val="2"/>
          <c:order val="2"/>
          <c:tx>
            <c:strRef>
              <c:f>GTK!$D$133</c:f>
              <c:strCache>
                <c:ptCount val="1"/>
                <c:pt idx="0">
                  <c:v>Ped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GTK!$E$129:$P$130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GTK!$E$133:$P$133</c:f>
              <c:numCache>
                <c:formatCode>General</c:formatCode>
                <c:ptCount val="12"/>
                <c:pt idx="0">
                  <c:v>21</c:v>
                </c:pt>
                <c:pt idx="1">
                  <c:v>10</c:v>
                </c:pt>
                <c:pt idx="2">
                  <c:v>9</c:v>
                </c:pt>
                <c:pt idx="3">
                  <c:v>18</c:v>
                </c:pt>
                <c:pt idx="4">
                  <c:v>8</c:v>
                </c:pt>
                <c:pt idx="5">
                  <c:v>7</c:v>
                </c:pt>
                <c:pt idx="6">
                  <c:v>16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30-49AA-A670-8DB19D0199CD}"/>
            </c:ext>
          </c:extLst>
        </c:ser>
        <c:ser>
          <c:idx val="3"/>
          <c:order val="3"/>
          <c:tx>
            <c:strRef>
              <c:f>GTK!$D$134</c:f>
              <c:strCache>
                <c:ptCount val="1"/>
                <c:pt idx="0">
                  <c:v>Info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GTK!$E$129:$P$130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GTK!$E$134:$P$134</c:f>
              <c:numCache>
                <c:formatCode>General</c:formatCode>
                <c:ptCount val="12"/>
                <c:pt idx="0">
                  <c:v>339</c:v>
                </c:pt>
                <c:pt idx="1">
                  <c:v>75</c:v>
                </c:pt>
                <c:pt idx="2">
                  <c:v>64</c:v>
                </c:pt>
                <c:pt idx="3">
                  <c:v>408</c:v>
                </c:pt>
                <c:pt idx="4">
                  <c:v>87</c:v>
                </c:pt>
                <c:pt idx="5">
                  <c:v>63</c:v>
                </c:pt>
                <c:pt idx="6">
                  <c:v>350</c:v>
                </c:pt>
                <c:pt idx="7">
                  <c:v>61</c:v>
                </c:pt>
                <c:pt idx="8">
                  <c:v>54</c:v>
                </c:pt>
                <c:pt idx="9">
                  <c:v>261</c:v>
                </c:pt>
                <c:pt idx="10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30-49AA-A670-8DB19D019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7639632"/>
        <c:axId val="1147635888"/>
      </c:barChart>
      <c:catAx>
        <c:axId val="1147639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47635888"/>
        <c:crosses val="autoZero"/>
        <c:auto val="1"/>
        <c:lblAlgn val="ctr"/>
        <c:lblOffset val="100"/>
        <c:noMultiLvlLbl val="0"/>
      </c:catAx>
      <c:valAx>
        <c:axId val="1147635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4763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 GTK-ra jelentkezők képzési szint választása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9.1914260717410323E-2"/>
          <c:y val="9.2323682256867129E-2"/>
          <c:w val="0.87753018372703417"/>
          <c:h val="0.67083387405082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GTK!$D$86</c:f>
              <c:strCache>
                <c:ptCount val="1"/>
                <c:pt idx="0">
                  <c:v>alap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GTK!$E$84:$O$85</c:f>
              <c:multiLvlStrCache>
                <c:ptCount val="11"/>
                <c:lvl>
                  <c:pt idx="0">
                    <c:v>első helyes</c:v>
                  </c:pt>
                  <c:pt idx="1">
                    <c:v>felvett</c:v>
                  </c:pt>
                  <c:pt idx="2">
                    <c:v>össz</c:v>
                  </c:pt>
                  <c:pt idx="3">
                    <c:v>első helyes</c:v>
                  </c:pt>
                  <c:pt idx="4">
                    <c:v>felvett</c:v>
                  </c:pt>
                  <c:pt idx="5">
                    <c:v>össz</c:v>
                  </c:pt>
                  <c:pt idx="6">
                    <c:v>első helyes</c:v>
                  </c:pt>
                  <c:pt idx="7">
                    <c:v>felvett</c:v>
                  </c:pt>
                  <c:pt idx="8">
                    <c:v>össz</c:v>
                  </c:pt>
                  <c:pt idx="9">
                    <c:v>első helyes</c:v>
                  </c:pt>
                  <c:pt idx="10">
                    <c:v>felvett</c:v>
                  </c:pt>
                </c:lvl>
                <c:lvl>
                  <c:pt idx="2">
                    <c:v>2016</c:v>
                  </c:pt>
                  <c:pt idx="5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GTK!$E$86:$O$86</c:f>
              <c:numCache>
                <c:formatCode>General</c:formatCode>
                <c:ptCount val="11"/>
                <c:pt idx="0">
                  <c:v>1754</c:v>
                </c:pt>
                <c:pt idx="1">
                  <c:v>399</c:v>
                </c:pt>
                <c:pt idx="2">
                  <c:v>214</c:v>
                </c:pt>
                <c:pt idx="3">
                  <c:v>2103</c:v>
                </c:pt>
                <c:pt idx="4">
                  <c:v>519</c:v>
                </c:pt>
                <c:pt idx="5">
                  <c:v>233</c:v>
                </c:pt>
                <c:pt idx="6">
                  <c:v>1590</c:v>
                </c:pt>
                <c:pt idx="7">
                  <c:v>406</c:v>
                </c:pt>
                <c:pt idx="8">
                  <c:v>160</c:v>
                </c:pt>
                <c:pt idx="9">
                  <c:v>1643</c:v>
                </c:pt>
                <c:pt idx="10">
                  <c:v>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A3-453C-9073-1295D965ADB7}"/>
            </c:ext>
          </c:extLst>
        </c:ser>
        <c:ser>
          <c:idx val="1"/>
          <c:order val="1"/>
          <c:tx>
            <c:strRef>
              <c:f>GTK!$D$87</c:f>
              <c:strCache>
                <c:ptCount val="1"/>
                <c:pt idx="0">
                  <c:v>mester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GTK!$E$84:$O$85</c:f>
              <c:multiLvlStrCache>
                <c:ptCount val="11"/>
                <c:lvl>
                  <c:pt idx="0">
                    <c:v>első helyes</c:v>
                  </c:pt>
                  <c:pt idx="1">
                    <c:v>felvett</c:v>
                  </c:pt>
                  <c:pt idx="2">
                    <c:v>össz</c:v>
                  </c:pt>
                  <c:pt idx="3">
                    <c:v>első helyes</c:v>
                  </c:pt>
                  <c:pt idx="4">
                    <c:v>felvett</c:v>
                  </c:pt>
                  <c:pt idx="5">
                    <c:v>össz</c:v>
                  </c:pt>
                  <c:pt idx="6">
                    <c:v>első helyes</c:v>
                  </c:pt>
                  <c:pt idx="7">
                    <c:v>felvett</c:v>
                  </c:pt>
                  <c:pt idx="8">
                    <c:v>össz</c:v>
                  </c:pt>
                  <c:pt idx="9">
                    <c:v>első helyes</c:v>
                  </c:pt>
                  <c:pt idx="10">
                    <c:v>felvett</c:v>
                  </c:pt>
                </c:lvl>
                <c:lvl>
                  <c:pt idx="2">
                    <c:v>2016</c:v>
                  </c:pt>
                  <c:pt idx="5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GTK!$E$87:$O$87</c:f>
              <c:numCache>
                <c:formatCode>General</c:formatCode>
                <c:ptCount val="11"/>
                <c:pt idx="0">
                  <c:v>76</c:v>
                </c:pt>
                <c:pt idx="1">
                  <c:v>25</c:v>
                </c:pt>
                <c:pt idx="2">
                  <c:v>17</c:v>
                </c:pt>
                <c:pt idx="3">
                  <c:v>90</c:v>
                </c:pt>
                <c:pt idx="4">
                  <c:v>30</c:v>
                </c:pt>
                <c:pt idx="5">
                  <c:v>19</c:v>
                </c:pt>
                <c:pt idx="6">
                  <c:v>97</c:v>
                </c:pt>
                <c:pt idx="7">
                  <c:v>38</c:v>
                </c:pt>
                <c:pt idx="8">
                  <c:v>26</c:v>
                </c:pt>
                <c:pt idx="9">
                  <c:v>144</c:v>
                </c:pt>
                <c:pt idx="1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A3-453C-9073-1295D965ADB7}"/>
            </c:ext>
          </c:extLst>
        </c:ser>
        <c:ser>
          <c:idx val="2"/>
          <c:order val="2"/>
          <c:tx>
            <c:strRef>
              <c:f>GTK!$D$88</c:f>
              <c:strCache>
                <c:ptCount val="1"/>
                <c:pt idx="0">
                  <c:v>osztatlan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GTK!$E$84:$O$85</c:f>
              <c:multiLvlStrCache>
                <c:ptCount val="11"/>
                <c:lvl>
                  <c:pt idx="0">
                    <c:v>első helyes</c:v>
                  </c:pt>
                  <c:pt idx="1">
                    <c:v>felvett</c:v>
                  </c:pt>
                  <c:pt idx="2">
                    <c:v>össz</c:v>
                  </c:pt>
                  <c:pt idx="3">
                    <c:v>első helyes</c:v>
                  </c:pt>
                  <c:pt idx="4">
                    <c:v>felvett</c:v>
                  </c:pt>
                  <c:pt idx="5">
                    <c:v>össz</c:v>
                  </c:pt>
                  <c:pt idx="6">
                    <c:v>első helyes</c:v>
                  </c:pt>
                  <c:pt idx="7">
                    <c:v>felvett</c:v>
                  </c:pt>
                  <c:pt idx="8">
                    <c:v>össz</c:v>
                  </c:pt>
                  <c:pt idx="9">
                    <c:v>első helyes</c:v>
                  </c:pt>
                  <c:pt idx="10">
                    <c:v>felvett</c:v>
                  </c:pt>
                </c:lvl>
                <c:lvl>
                  <c:pt idx="2">
                    <c:v>2016</c:v>
                  </c:pt>
                  <c:pt idx="5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GTK!$E$88:$O$88</c:f>
              <c:numCache>
                <c:formatCode>General</c:formatCode>
                <c:ptCount val="11"/>
                <c:pt idx="0">
                  <c:v>21</c:v>
                </c:pt>
                <c:pt idx="1">
                  <c:v>10</c:v>
                </c:pt>
                <c:pt idx="2">
                  <c:v>9</c:v>
                </c:pt>
                <c:pt idx="3">
                  <c:v>18</c:v>
                </c:pt>
                <c:pt idx="4">
                  <c:v>8</c:v>
                </c:pt>
                <c:pt idx="5">
                  <c:v>7</c:v>
                </c:pt>
                <c:pt idx="6">
                  <c:v>16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A3-453C-9073-1295D965ADB7}"/>
            </c:ext>
          </c:extLst>
        </c:ser>
        <c:ser>
          <c:idx val="3"/>
          <c:order val="3"/>
          <c:tx>
            <c:strRef>
              <c:f>GTK!$D$89</c:f>
              <c:strCache>
                <c:ptCount val="1"/>
                <c:pt idx="0">
                  <c:v>FOSZ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GTK!$E$84:$O$85</c:f>
              <c:multiLvlStrCache>
                <c:ptCount val="11"/>
                <c:lvl>
                  <c:pt idx="0">
                    <c:v>első helyes</c:v>
                  </c:pt>
                  <c:pt idx="1">
                    <c:v>felvett</c:v>
                  </c:pt>
                  <c:pt idx="2">
                    <c:v>össz</c:v>
                  </c:pt>
                  <c:pt idx="3">
                    <c:v>első helyes</c:v>
                  </c:pt>
                  <c:pt idx="4">
                    <c:v>felvett</c:v>
                  </c:pt>
                  <c:pt idx="5">
                    <c:v>össz</c:v>
                  </c:pt>
                  <c:pt idx="6">
                    <c:v>első helyes</c:v>
                  </c:pt>
                  <c:pt idx="7">
                    <c:v>felvett</c:v>
                  </c:pt>
                  <c:pt idx="8">
                    <c:v>össz</c:v>
                  </c:pt>
                  <c:pt idx="9">
                    <c:v>első helyes</c:v>
                  </c:pt>
                  <c:pt idx="10">
                    <c:v>felvett</c:v>
                  </c:pt>
                </c:lvl>
                <c:lvl>
                  <c:pt idx="2">
                    <c:v>2016</c:v>
                  </c:pt>
                  <c:pt idx="5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GTK!$E$89:$O$89</c:f>
              <c:numCache>
                <c:formatCode>General</c:formatCode>
                <c:ptCount val="11"/>
                <c:pt idx="0">
                  <c:v>672</c:v>
                </c:pt>
                <c:pt idx="1">
                  <c:v>146</c:v>
                </c:pt>
                <c:pt idx="2">
                  <c:v>180</c:v>
                </c:pt>
                <c:pt idx="3">
                  <c:v>1027</c:v>
                </c:pt>
                <c:pt idx="4">
                  <c:v>219</c:v>
                </c:pt>
                <c:pt idx="5">
                  <c:v>252</c:v>
                </c:pt>
                <c:pt idx="6">
                  <c:v>1030</c:v>
                </c:pt>
                <c:pt idx="7">
                  <c:v>235</c:v>
                </c:pt>
                <c:pt idx="8">
                  <c:v>284</c:v>
                </c:pt>
                <c:pt idx="9">
                  <c:v>856</c:v>
                </c:pt>
                <c:pt idx="10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A3-453C-9073-1295D965A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2977040"/>
        <c:axId val="1222982032"/>
      </c:barChart>
      <c:catAx>
        <c:axId val="122297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22982032"/>
        <c:crosses val="autoZero"/>
        <c:auto val="1"/>
        <c:lblAlgn val="ctr"/>
        <c:lblOffset val="100"/>
        <c:noMultiLvlLbl val="0"/>
      </c:catAx>
      <c:valAx>
        <c:axId val="122298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2297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tagozatválasztás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GTK!$D$93</c:f>
              <c:strCache>
                <c:ptCount val="1"/>
                <c:pt idx="0">
                  <c:v>nappali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GTK!$E$91:$P$92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GTK!$E$93:$P$93</c:f>
              <c:numCache>
                <c:formatCode>General</c:formatCode>
                <c:ptCount val="12"/>
                <c:pt idx="0">
                  <c:v>1456</c:v>
                </c:pt>
                <c:pt idx="1">
                  <c:v>330</c:v>
                </c:pt>
                <c:pt idx="2">
                  <c:v>243</c:v>
                </c:pt>
                <c:pt idx="3">
                  <c:v>1809</c:v>
                </c:pt>
                <c:pt idx="4">
                  <c:v>410</c:v>
                </c:pt>
                <c:pt idx="5">
                  <c:v>258</c:v>
                </c:pt>
                <c:pt idx="6">
                  <c:v>1544</c:v>
                </c:pt>
                <c:pt idx="7">
                  <c:v>366</c:v>
                </c:pt>
                <c:pt idx="8">
                  <c:v>263</c:v>
                </c:pt>
                <c:pt idx="9">
                  <c:v>1478</c:v>
                </c:pt>
                <c:pt idx="10">
                  <c:v>378</c:v>
                </c:pt>
                <c:pt idx="11">
                  <c:v>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80-44D4-BE03-201C6A24F211}"/>
            </c:ext>
          </c:extLst>
        </c:ser>
        <c:ser>
          <c:idx val="1"/>
          <c:order val="1"/>
          <c:tx>
            <c:strRef>
              <c:f>GTK!$D$94</c:f>
              <c:strCache>
                <c:ptCount val="1"/>
                <c:pt idx="0">
                  <c:v>levelező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GTK!$E$91:$P$92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GTK!$E$94:$P$94</c:f>
              <c:numCache>
                <c:formatCode>General</c:formatCode>
                <c:ptCount val="12"/>
                <c:pt idx="0">
                  <c:v>1067</c:v>
                </c:pt>
                <c:pt idx="1">
                  <c:v>250</c:v>
                </c:pt>
                <c:pt idx="2">
                  <c:v>177</c:v>
                </c:pt>
                <c:pt idx="3">
                  <c:v>1429</c:v>
                </c:pt>
                <c:pt idx="4">
                  <c:v>366</c:v>
                </c:pt>
                <c:pt idx="5">
                  <c:v>253</c:v>
                </c:pt>
                <c:pt idx="6">
                  <c:v>1189</c:v>
                </c:pt>
                <c:pt idx="7">
                  <c:v>316</c:v>
                </c:pt>
                <c:pt idx="8">
                  <c:v>209</c:v>
                </c:pt>
                <c:pt idx="9">
                  <c:v>1169</c:v>
                </c:pt>
                <c:pt idx="10">
                  <c:v>321</c:v>
                </c:pt>
                <c:pt idx="11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80-44D4-BE03-201C6A24F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3052752"/>
        <c:axId val="1223053584"/>
      </c:barChart>
      <c:catAx>
        <c:axId val="122305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23053584"/>
        <c:crosses val="autoZero"/>
        <c:auto val="1"/>
        <c:lblAlgn val="ctr"/>
        <c:lblOffset val="100"/>
        <c:noMultiLvlLbl val="0"/>
      </c:catAx>
      <c:valAx>
        <c:axId val="122305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2305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képzési hely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GTK!$D$102</c:f>
              <c:strCache>
                <c:ptCount val="1"/>
                <c:pt idx="0">
                  <c:v>Eger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GTK!$E$100:$P$101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GTK!$E$102:$P$102</c:f>
              <c:numCache>
                <c:formatCode>General</c:formatCode>
                <c:ptCount val="12"/>
                <c:pt idx="0">
                  <c:v>1218</c:v>
                </c:pt>
                <c:pt idx="1">
                  <c:v>292</c:v>
                </c:pt>
                <c:pt idx="2">
                  <c:v>218</c:v>
                </c:pt>
                <c:pt idx="3">
                  <c:v>1692</c:v>
                </c:pt>
                <c:pt idx="4">
                  <c:v>403</c:v>
                </c:pt>
                <c:pt idx="5">
                  <c:v>260</c:v>
                </c:pt>
                <c:pt idx="6">
                  <c:v>1609</c:v>
                </c:pt>
                <c:pt idx="7">
                  <c:v>399</c:v>
                </c:pt>
                <c:pt idx="8">
                  <c:v>276</c:v>
                </c:pt>
                <c:pt idx="9">
                  <c:v>1451</c:v>
                </c:pt>
                <c:pt idx="10">
                  <c:v>402</c:v>
                </c:pt>
                <c:pt idx="11">
                  <c:v>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9-49AB-B38D-DDEEDBAF165E}"/>
            </c:ext>
          </c:extLst>
        </c:ser>
        <c:ser>
          <c:idx val="1"/>
          <c:order val="1"/>
          <c:tx>
            <c:strRef>
              <c:f>GTK!$D$103</c:f>
              <c:strCache>
                <c:ptCount val="1"/>
                <c:pt idx="0">
                  <c:v>Gyöngyös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GTK!$E$100:$P$101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GTK!$E$103:$P$103</c:f>
              <c:numCache>
                <c:formatCode>General</c:formatCode>
                <c:ptCount val="12"/>
                <c:pt idx="0">
                  <c:v>1206</c:v>
                </c:pt>
                <c:pt idx="1">
                  <c:v>258</c:v>
                </c:pt>
                <c:pt idx="2">
                  <c:v>177</c:v>
                </c:pt>
                <c:pt idx="3">
                  <c:v>1430</c:v>
                </c:pt>
                <c:pt idx="4">
                  <c:v>341</c:v>
                </c:pt>
                <c:pt idx="5">
                  <c:v>228</c:v>
                </c:pt>
                <c:pt idx="6">
                  <c:v>1047</c:v>
                </c:pt>
                <c:pt idx="7">
                  <c:v>253</c:v>
                </c:pt>
                <c:pt idx="8">
                  <c:v>173</c:v>
                </c:pt>
                <c:pt idx="9">
                  <c:v>1112</c:v>
                </c:pt>
                <c:pt idx="10">
                  <c:v>268</c:v>
                </c:pt>
                <c:pt idx="11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9-49AB-B38D-DDEEDBAF165E}"/>
            </c:ext>
          </c:extLst>
        </c:ser>
        <c:ser>
          <c:idx val="2"/>
          <c:order val="2"/>
          <c:tx>
            <c:strRef>
              <c:f>GTK!$D$104</c:f>
              <c:strCache>
                <c:ptCount val="1"/>
                <c:pt idx="0">
                  <c:v>Sárospatak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GTK!$E$100:$P$101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GTK!$E$104:$P$104</c:f>
              <c:numCache>
                <c:formatCode>General</c:formatCode>
                <c:ptCount val="12"/>
                <c:pt idx="0">
                  <c:v>49</c:v>
                </c:pt>
                <c:pt idx="1">
                  <c:v>16</c:v>
                </c:pt>
                <c:pt idx="2">
                  <c:v>18</c:v>
                </c:pt>
                <c:pt idx="3">
                  <c:v>44</c:v>
                </c:pt>
                <c:pt idx="4">
                  <c:v>13</c:v>
                </c:pt>
                <c:pt idx="5">
                  <c:v>15</c:v>
                </c:pt>
                <c:pt idx="6">
                  <c:v>34</c:v>
                </c:pt>
                <c:pt idx="7">
                  <c:v>16</c:v>
                </c:pt>
                <c:pt idx="8">
                  <c:v>18</c:v>
                </c:pt>
                <c:pt idx="9">
                  <c:v>25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9-49AB-B38D-DDEEDBAF165E}"/>
            </c:ext>
          </c:extLst>
        </c:ser>
        <c:ser>
          <c:idx val="3"/>
          <c:order val="3"/>
          <c:tx>
            <c:strRef>
              <c:f>GTK!$D$105</c:f>
              <c:strCache>
                <c:ptCount val="1"/>
                <c:pt idx="0">
                  <c:v>Jászberény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GTK!$E$100:$P$101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GTK!$E$105:$P$105</c:f>
              <c:numCache>
                <c:formatCode>General</c:formatCode>
                <c:ptCount val="12"/>
                <c:pt idx="0">
                  <c:v>50</c:v>
                </c:pt>
                <c:pt idx="1">
                  <c:v>14</c:v>
                </c:pt>
                <c:pt idx="2">
                  <c:v>7</c:v>
                </c:pt>
                <c:pt idx="3">
                  <c:v>72</c:v>
                </c:pt>
                <c:pt idx="4">
                  <c:v>19</c:v>
                </c:pt>
                <c:pt idx="5">
                  <c:v>8</c:v>
                </c:pt>
                <c:pt idx="6">
                  <c:v>43</c:v>
                </c:pt>
                <c:pt idx="7">
                  <c:v>14</c:v>
                </c:pt>
                <c:pt idx="8">
                  <c:v>5</c:v>
                </c:pt>
                <c:pt idx="9">
                  <c:v>59</c:v>
                </c:pt>
                <c:pt idx="10">
                  <c:v>21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89-49AB-B38D-DDEEDBAF1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5211919"/>
        <c:axId val="595202351"/>
      </c:barChart>
      <c:catAx>
        <c:axId val="5952119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95202351"/>
        <c:crosses val="autoZero"/>
        <c:auto val="1"/>
        <c:lblAlgn val="ctr"/>
        <c:lblOffset val="100"/>
        <c:noMultiLvlLbl val="0"/>
      </c:catAx>
      <c:valAx>
        <c:axId val="5952023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95211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 PK kékpzési helynkénti jelentkezési adatai (2015-2018)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PK!$D$72</c:f>
              <c:strCache>
                <c:ptCount val="1"/>
                <c:pt idx="0">
                  <c:v>Eger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PK!$E$72:$P$72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PK!$E$70:$P$71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649-4CDC-AEFF-2AABBA24487B}"/>
            </c:ext>
          </c:extLst>
        </c:ser>
        <c:ser>
          <c:idx val="1"/>
          <c:order val="1"/>
          <c:tx>
            <c:strRef>
              <c:f>PK!$D$73</c:f>
              <c:strCache>
                <c:ptCount val="1"/>
                <c:pt idx="0">
                  <c:v>Sárospatak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PK!$E$73:$P$73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PK!$E$70:$P$71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649-4CDC-AEFF-2AABBA24487B}"/>
            </c:ext>
          </c:extLst>
        </c:ser>
        <c:ser>
          <c:idx val="2"/>
          <c:order val="2"/>
          <c:tx>
            <c:strRef>
              <c:f>PK!$D$74</c:f>
              <c:strCache>
                <c:ptCount val="1"/>
                <c:pt idx="0">
                  <c:v>Jászberény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PK!$E$74:$P$74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PK!$E$70:$P$71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649-4CDC-AEFF-2AABBA244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6947056"/>
        <c:axId val="1186945392"/>
      </c:barChart>
      <c:catAx>
        <c:axId val="118694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86945392"/>
        <c:crosses val="autoZero"/>
        <c:auto val="1"/>
        <c:lblAlgn val="ctr"/>
        <c:lblOffset val="100"/>
        <c:noMultiLvlLbl val="0"/>
      </c:catAx>
      <c:valAx>
        <c:axId val="118694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86947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 PK jelentkezőinek összesített adatai (2015-2018)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PK!$B$101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PK!$A$102:$A$104</c:f>
              <c:strCache>
                <c:ptCount val="3"/>
                <c:pt idx="0">
                  <c:v>Összes jelentkező</c:v>
                </c:pt>
                <c:pt idx="1">
                  <c:v>Első helyes jelentkező</c:v>
                </c:pt>
                <c:pt idx="2">
                  <c:v>Felvett hallgató</c:v>
                </c:pt>
              </c:strCache>
            </c:strRef>
          </c:cat>
          <c:val>
            <c:numRef>
              <c:f>PK!$B$102:$B$104</c:f>
              <c:numCache>
                <c:formatCode>General</c:formatCode>
                <c:ptCount val="3"/>
                <c:pt idx="0">
                  <c:v>2295</c:v>
                </c:pt>
                <c:pt idx="1">
                  <c:v>705</c:v>
                </c:pt>
                <c:pt idx="2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D3-4A59-948D-9A9C87461B3D}"/>
            </c:ext>
          </c:extLst>
        </c:ser>
        <c:ser>
          <c:idx val="1"/>
          <c:order val="1"/>
          <c:tx>
            <c:strRef>
              <c:f>PK!$C$101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PK!$A$102:$A$104</c:f>
              <c:strCache>
                <c:ptCount val="3"/>
                <c:pt idx="0">
                  <c:v>Összes jelentkező</c:v>
                </c:pt>
                <c:pt idx="1">
                  <c:v>Első helyes jelentkező</c:v>
                </c:pt>
                <c:pt idx="2">
                  <c:v>Felvett hallgató</c:v>
                </c:pt>
              </c:strCache>
            </c:strRef>
          </c:cat>
          <c:val>
            <c:numRef>
              <c:f>PK!$C$102:$C$104</c:f>
              <c:numCache>
                <c:formatCode>General</c:formatCode>
                <c:ptCount val="3"/>
                <c:pt idx="0">
                  <c:v>3498</c:v>
                </c:pt>
                <c:pt idx="1">
                  <c:v>963</c:v>
                </c:pt>
                <c:pt idx="2">
                  <c:v>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D3-4A59-948D-9A9C87461B3D}"/>
            </c:ext>
          </c:extLst>
        </c:ser>
        <c:ser>
          <c:idx val="2"/>
          <c:order val="2"/>
          <c:tx>
            <c:strRef>
              <c:f>PK!$D$101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PK!$A$102:$A$104</c:f>
              <c:strCache>
                <c:ptCount val="3"/>
                <c:pt idx="0">
                  <c:v>Összes jelentkező</c:v>
                </c:pt>
                <c:pt idx="1">
                  <c:v>Első helyes jelentkező</c:v>
                </c:pt>
                <c:pt idx="2">
                  <c:v>Felvett hallgató</c:v>
                </c:pt>
              </c:strCache>
            </c:strRef>
          </c:cat>
          <c:val>
            <c:numRef>
              <c:f>PK!$D$102:$D$104</c:f>
              <c:numCache>
                <c:formatCode>General</c:formatCode>
                <c:ptCount val="3"/>
                <c:pt idx="0">
                  <c:v>3264</c:v>
                </c:pt>
                <c:pt idx="1">
                  <c:v>1021</c:v>
                </c:pt>
                <c:pt idx="2">
                  <c:v>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D3-4A59-948D-9A9C87461B3D}"/>
            </c:ext>
          </c:extLst>
        </c:ser>
        <c:ser>
          <c:idx val="3"/>
          <c:order val="3"/>
          <c:tx>
            <c:strRef>
              <c:f>PK!$E$101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PK!$A$102:$A$104</c:f>
              <c:strCache>
                <c:ptCount val="3"/>
                <c:pt idx="0">
                  <c:v>Összes jelentkező</c:v>
                </c:pt>
                <c:pt idx="1">
                  <c:v>Első helyes jelentkező</c:v>
                </c:pt>
                <c:pt idx="2">
                  <c:v>Felvett hallgató</c:v>
                </c:pt>
              </c:strCache>
            </c:strRef>
          </c:cat>
          <c:val>
            <c:numRef>
              <c:f>PK!$E$102:$E$104</c:f>
              <c:numCache>
                <c:formatCode>General</c:formatCode>
                <c:ptCount val="3"/>
                <c:pt idx="0">
                  <c:v>3848</c:v>
                </c:pt>
                <c:pt idx="1">
                  <c:v>1257</c:v>
                </c:pt>
                <c:pt idx="2">
                  <c:v>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D3-4A59-948D-9A9C87461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86948720"/>
        <c:axId val="1186969520"/>
      </c:barChart>
      <c:catAx>
        <c:axId val="1186948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86969520"/>
        <c:crosses val="autoZero"/>
        <c:auto val="1"/>
        <c:lblAlgn val="ctr"/>
        <c:lblOffset val="100"/>
        <c:noMultiLvlLbl val="0"/>
      </c:catAx>
      <c:valAx>
        <c:axId val="1186969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8694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képzési területek</a:t>
            </a:r>
          </a:p>
          <a:p>
            <a:pPr>
              <a:defRPr/>
            </a:pP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PK!$E$94:$E$95</c:f>
              <c:strCache>
                <c:ptCount val="2"/>
                <c:pt idx="0">
                  <c:v>2015</c:v>
                </c:pt>
                <c:pt idx="1">
                  <c:v>össz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PK!$D$96:$D$98</c:f>
              <c:strCache>
                <c:ptCount val="3"/>
                <c:pt idx="0">
                  <c:v>Bölcs</c:v>
                </c:pt>
                <c:pt idx="1">
                  <c:v>Társ</c:v>
                </c:pt>
                <c:pt idx="2">
                  <c:v>Ped</c:v>
                </c:pt>
              </c:strCache>
            </c:strRef>
          </c:cat>
          <c:val>
            <c:numRef>
              <c:f>PK!$E$96:$E$98</c:f>
              <c:numCache>
                <c:formatCode>General</c:formatCode>
                <c:ptCount val="3"/>
                <c:pt idx="0">
                  <c:v>104</c:v>
                </c:pt>
                <c:pt idx="1">
                  <c:v>133</c:v>
                </c:pt>
                <c:pt idx="2">
                  <c:v>2058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9-4F43-ABF1-4E611555FBB3}"/>
            </c:ext>
          </c:extLst>
        </c:ser>
        <c:ser>
          <c:idx val="3"/>
          <c:order val="3"/>
          <c:tx>
            <c:strRef>
              <c:f>PK!$H$94:$H$95</c:f>
              <c:strCache>
                <c:ptCount val="2"/>
                <c:pt idx="0">
                  <c:v>2016</c:v>
                </c:pt>
                <c:pt idx="1">
                  <c:v>össz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PK!$D$96:$D$98</c:f>
              <c:strCache>
                <c:ptCount val="3"/>
                <c:pt idx="0">
                  <c:v>Bölcs</c:v>
                </c:pt>
                <c:pt idx="1">
                  <c:v>Társ</c:v>
                </c:pt>
                <c:pt idx="2">
                  <c:v>Ped</c:v>
                </c:pt>
              </c:strCache>
            </c:strRef>
          </c:cat>
          <c:val>
            <c:numRef>
              <c:f>PK!$H$96:$H$98</c:f>
              <c:numCache>
                <c:formatCode>General</c:formatCode>
                <c:ptCount val="3"/>
                <c:pt idx="0">
                  <c:v>126</c:v>
                </c:pt>
                <c:pt idx="1">
                  <c:v>161</c:v>
                </c:pt>
                <c:pt idx="2">
                  <c:v>3211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39-4F43-ABF1-4E611555FBB3}"/>
            </c:ext>
          </c:extLst>
        </c:ser>
        <c:ser>
          <c:idx val="6"/>
          <c:order val="6"/>
          <c:tx>
            <c:strRef>
              <c:f>PK!$K$94:$K$95</c:f>
              <c:strCache>
                <c:ptCount val="2"/>
                <c:pt idx="0">
                  <c:v>2017</c:v>
                </c:pt>
                <c:pt idx="1">
                  <c:v>össz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PK!$D$96:$D$98</c:f>
              <c:strCache>
                <c:ptCount val="3"/>
                <c:pt idx="0">
                  <c:v>Bölcs</c:v>
                </c:pt>
                <c:pt idx="1">
                  <c:v>Társ</c:v>
                </c:pt>
                <c:pt idx="2">
                  <c:v>Ped</c:v>
                </c:pt>
              </c:strCache>
            </c:strRef>
          </c:cat>
          <c:val>
            <c:numRef>
              <c:f>PK!$K$96:$K$98</c:f>
              <c:numCache>
                <c:formatCode>General</c:formatCode>
                <c:ptCount val="3"/>
                <c:pt idx="0">
                  <c:v>136</c:v>
                </c:pt>
                <c:pt idx="1">
                  <c:v>308</c:v>
                </c:pt>
                <c:pt idx="2">
                  <c:v>2820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39-4F43-ABF1-4E611555FBB3}"/>
            </c:ext>
          </c:extLst>
        </c:ser>
        <c:ser>
          <c:idx val="9"/>
          <c:order val="9"/>
          <c:tx>
            <c:strRef>
              <c:f>PK!$N$94:$N$95</c:f>
              <c:strCache>
                <c:ptCount val="2"/>
                <c:pt idx="0">
                  <c:v>2018</c:v>
                </c:pt>
                <c:pt idx="1">
                  <c:v>össz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PK!$D$96:$D$98</c:f>
              <c:strCache>
                <c:ptCount val="3"/>
                <c:pt idx="0">
                  <c:v>Bölcs</c:v>
                </c:pt>
                <c:pt idx="1">
                  <c:v>Társ</c:v>
                </c:pt>
                <c:pt idx="2">
                  <c:v>Ped</c:v>
                </c:pt>
              </c:strCache>
            </c:strRef>
          </c:cat>
          <c:val>
            <c:numRef>
              <c:f>PK!$N$96:$N$98</c:f>
              <c:numCache>
                <c:formatCode>General</c:formatCode>
                <c:ptCount val="3"/>
                <c:pt idx="0">
                  <c:v>166</c:v>
                </c:pt>
                <c:pt idx="1">
                  <c:v>306</c:v>
                </c:pt>
                <c:pt idx="2">
                  <c:v>3376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339-4F43-ABF1-4E611555F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5747360"/>
        <c:axId val="119573488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PK!$F$94:$F$95</c15:sqref>
                        </c15:formulaRef>
                      </c:ext>
                    </c:extLst>
                    <c:strCache>
                      <c:ptCount val="2"/>
                      <c:pt idx="0">
                        <c:v>2015</c:v>
                      </c:pt>
                      <c:pt idx="1">
                        <c:v>össz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PK!$D$96:$D$98</c15:sqref>
                        </c15:formulaRef>
                      </c:ext>
                    </c:extLst>
                    <c:strCache>
                      <c:ptCount val="3"/>
                      <c:pt idx="0">
                        <c:v>Bölcs</c:v>
                      </c:pt>
                      <c:pt idx="1">
                        <c:v>Társ</c:v>
                      </c:pt>
                      <c:pt idx="2">
                        <c:v>Ped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PK!$F$96:$F$98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339-4F43-ABF1-4E611555FBB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PK!$G$94:$G$95</c15:sqref>
                        </c15:formulaRef>
                      </c:ext>
                    </c:extLst>
                    <c:strCache>
                      <c:ptCount val="2"/>
                      <c:pt idx="0">
                        <c:v>2015</c:v>
                      </c:pt>
                      <c:pt idx="1">
                        <c:v>össz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PK!$D$96:$D$98</c15:sqref>
                        </c15:formulaRef>
                      </c:ext>
                    </c:extLst>
                    <c:strCache>
                      <c:ptCount val="3"/>
                      <c:pt idx="0">
                        <c:v>Bölcs</c:v>
                      </c:pt>
                      <c:pt idx="1">
                        <c:v>Társ</c:v>
                      </c:pt>
                      <c:pt idx="2">
                        <c:v>Ped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PK!$G$96:$G$98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339-4F43-ABF1-4E611555FBB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PK!$I$94:$I$95</c15:sqref>
                        </c15:formulaRef>
                      </c:ext>
                    </c:extLst>
                    <c:strCache>
                      <c:ptCount val="2"/>
                      <c:pt idx="0">
                        <c:v>2016</c:v>
                      </c:pt>
                      <c:pt idx="1">
                        <c:v>össz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PK!$D$96:$D$98</c15:sqref>
                        </c15:formulaRef>
                      </c:ext>
                    </c:extLst>
                    <c:strCache>
                      <c:ptCount val="3"/>
                      <c:pt idx="0">
                        <c:v>Bölcs</c:v>
                      </c:pt>
                      <c:pt idx="1">
                        <c:v>Társ</c:v>
                      </c:pt>
                      <c:pt idx="2">
                        <c:v>Ped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PK!$I$96:$I$98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339-4F43-ABF1-4E611555FBB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PK!$J$94:$J$95</c15:sqref>
                        </c15:formulaRef>
                      </c:ext>
                    </c:extLst>
                    <c:strCache>
                      <c:ptCount val="2"/>
                      <c:pt idx="0">
                        <c:v>2016</c:v>
                      </c:pt>
                      <c:pt idx="1">
                        <c:v>össz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PK!$D$96:$D$98</c15:sqref>
                        </c15:formulaRef>
                      </c:ext>
                    </c:extLst>
                    <c:strCache>
                      <c:ptCount val="3"/>
                      <c:pt idx="0">
                        <c:v>Bölcs</c:v>
                      </c:pt>
                      <c:pt idx="1">
                        <c:v>Társ</c:v>
                      </c:pt>
                      <c:pt idx="2">
                        <c:v>Ped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PK!$J$96:$J$98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339-4F43-ABF1-4E611555FBB3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PK!$L$94:$L$95</c15:sqref>
                        </c15:formulaRef>
                      </c:ext>
                    </c:extLst>
                    <c:strCache>
                      <c:ptCount val="2"/>
                      <c:pt idx="0">
                        <c:v>2017</c:v>
                      </c:pt>
                      <c:pt idx="1">
                        <c:v>össz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PK!$D$96:$D$98</c15:sqref>
                        </c15:formulaRef>
                      </c:ext>
                    </c:extLst>
                    <c:strCache>
                      <c:ptCount val="3"/>
                      <c:pt idx="0">
                        <c:v>Bölcs</c:v>
                      </c:pt>
                      <c:pt idx="1">
                        <c:v>Társ</c:v>
                      </c:pt>
                      <c:pt idx="2">
                        <c:v>Ped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PK!$L$96:$L$98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339-4F43-ABF1-4E611555FBB3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PK!$M$94:$M$95</c15:sqref>
                        </c15:formulaRef>
                      </c:ext>
                    </c:extLst>
                    <c:strCache>
                      <c:ptCount val="2"/>
                      <c:pt idx="0">
                        <c:v>2017</c:v>
                      </c:pt>
                      <c:pt idx="1">
                        <c:v>össz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PK!$D$96:$D$98</c15:sqref>
                        </c15:formulaRef>
                      </c:ext>
                    </c:extLst>
                    <c:strCache>
                      <c:ptCount val="3"/>
                      <c:pt idx="0">
                        <c:v>Bölcs</c:v>
                      </c:pt>
                      <c:pt idx="1">
                        <c:v>Társ</c:v>
                      </c:pt>
                      <c:pt idx="2">
                        <c:v>Ped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PK!$M$96:$M$98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339-4F43-ABF1-4E611555FBB3}"/>
                  </c:ext>
                </c:extLst>
              </c15:ser>
            </c15:filteredBarSeries>
          </c:ext>
        </c:extLst>
      </c:barChart>
      <c:catAx>
        <c:axId val="119574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95734880"/>
        <c:crosses val="autoZero"/>
        <c:auto val="1"/>
        <c:lblAlgn val="ctr"/>
        <c:lblOffset val="100"/>
        <c:noMultiLvlLbl val="0"/>
      </c:catAx>
      <c:valAx>
        <c:axId val="119573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9574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PK képzési szint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7.8025371828521428E-2"/>
          <c:y val="6.87948784999661E-2"/>
          <c:w val="0.87753018372703417"/>
          <c:h val="0.727314408577156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PK!$D$60</c:f>
              <c:strCache>
                <c:ptCount val="1"/>
                <c:pt idx="0">
                  <c:v>alap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PK!$E$58:$P$59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PK!$E$60:$P$60</c:f>
              <c:numCache>
                <c:formatCode>General</c:formatCode>
                <c:ptCount val="12"/>
                <c:pt idx="0">
                  <c:v>2120</c:v>
                </c:pt>
                <c:pt idx="1">
                  <c:v>660</c:v>
                </c:pt>
                <c:pt idx="2">
                  <c:v>288</c:v>
                </c:pt>
                <c:pt idx="3">
                  <c:v>3204</c:v>
                </c:pt>
                <c:pt idx="4">
                  <c:v>865</c:v>
                </c:pt>
                <c:pt idx="5">
                  <c:v>498</c:v>
                </c:pt>
                <c:pt idx="6">
                  <c:v>2873</c:v>
                </c:pt>
                <c:pt idx="7">
                  <c:v>891</c:v>
                </c:pt>
                <c:pt idx="8">
                  <c:v>434</c:v>
                </c:pt>
                <c:pt idx="9">
                  <c:v>3485</c:v>
                </c:pt>
                <c:pt idx="10">
                  <c:v>1119</c:v>
                </c:pt>
                <c:pt idx="11">
                  <c:v>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83-4FD3-9676-42C58C3FE39F}"/>
            </c:ext>
          </c:extLst>
        </c:ser>
        <c:ser>
          <c:idx val="1"/>
          <c:order val="1"/>
          <c:tx>
            <c:strRef>
              <c:f>PK!$D$61</c:f>
              <c:strCache>
                <c:ptCount val="1"/>
                <c:pt idx="0">
                  <c:v>mester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PK!$E$58:$P$59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PK!$E$61:$P$61</c:f>
              <c:numCache>
                <c:formatCode>General</c:formatCode>
                <c:ptCount val="12"/>
                <c:pt idx="0">
                  <c:v>63</c:v>
                </c:pt>
                <c:pt idx="1">
                  <c:v>20</c:v>
                </c:pt>
                <c:pt idx="2">
                  <c:v>20</c:v>
                </c:pt>
                <c:pt idx="3">
                  <c:v>81</c:v>
                </c:pt>
                <c:pt idx="4">
                  <c:v>33</c:v>
                </c:pt>
                <c:pt idx="5">
                  <c:v>19</c:v>
                </c:pt>
                <c:pt idx="6">
                  <c:v>83</c:v>
                </c:pt>
                <c:pt idx="7">
                  <c:v>29</c:v>
                </c:pt>
                <c:pt idx="8">
                  <c:v>18</c:v>
                </c:pt>
                <c:pt idx="9">
                  <c:v>86</c:v>
                </c:pt>
                <c:pt idx="10">
                  <c:v>36</c:v>
                </c:pt>
                <c:pt idx="1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83-4FD3-9676-42C58C3FE39F}"/>
            </c:ext>
          </c:extLst>
        </c:ser>
        <c:ser>
          <c:idx val="2"/>
          <c:order val="2"/>
          <c:tx>
            <c:strRef>
              <c:f>PK!$D$62</c:f>
              <c:strCache>
                <c:ptCount val="1"/>
                <c:pt idx="0">
                  <c:v>osztatlan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PK!$E$58:$P$59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PK!$E$62:$P$62</c:f>
              <c:numCache>
                <c:formatCode>General</c:formatCode>
                <c:ptCount val="12"/>
                <c:pt idx="0">
                  <c:v>112</c:v>
                </c:pt>
                <c:pt idx="1">
                  <c:v>25</c:v>
                </c:pt>
                <c:pt idx="2">
                  <c:v>17</c:v>
                </c:pt>
                <c:pt idx="3">
                  <c:v>213</c:v>
                </c:pt>
                <c:pt idx="4">
                  <c:v>65</c:v>
                </c:pt>
                <c:pt idx="5">
                  <c:v>42</c:v>
                </c:pt>
                <c:pt idx="6">
                  <c:v>308</c:v>
                </c:pt>
                <c:pt idx="7">
                  <c:v>101</c:v>
                </c:pt>
                <c:pt idx="8">
                  <c:v>60</c:v>
                </c:pt>
                <c:pt idx="9">
                  <c:v>277</c:v>
                </c:pt>
                <c:pt idx="10">
                  <c:v>102</c:v>
                </c:pt>
                <c:pt idx="1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83-4FD3-9676-42C58C3FE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2997840"/>
        <c:axId val="1222992848"/>
      </c:barChart>
      <c:catAx>
        <c:axId val="122299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22992848"/>
        <c:crosses val="autoZero"/>
        <c:auto val="1"/>
        <c:lblAlgn val="ctr"/>
        <c:lblOffset val="100"/>
        <c:noMultiLvlLbl val="0"/>
      </c:catAx>
      <c:valAx>
        <c:axId val="122299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2299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PK tagozat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PK!$D$72</c:f>
              <c:strCache>
                <c:ptCount val="1"/>
                <c:pt idx="0">
                  <c:v>Eger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PK!$E$63:$P$71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PK!$E$72:$P$72</c:f>
            </c:numRef>
          </c:val>
          <c:extLst>
            <c:ext xmlns:c16="http://schemas.microsoft.com/office/drawing/2014/chart" uri="{C3380CC4-5D6E-409C-BE32-E72D297353CC}">
              <c16:uniqueId val="{00000000-C81A-4346-9DB4-CE0ABA2BB18B}"/>
            </c:ext>
          </c:extLst>
        </c:ser>
        <c:ser>
          <c:idx val="1"/>
          <c:order val="1"/>
          <c:tx>
            <c:strRef>
              <c:f>PK!$D$73</c:f>
              <c:strCache>
                <c:ptCount val="1"/>
                <c:pt idx="0">
                  <c:v>Sárospatak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PK!$E$63:$P$71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PK!$E$73:$P$73</c:f>
            </c:numRef>
          </c:val>
          <c:extLst>
            <c:ext xmlns:c16="http://schemas.microsoft.com/office/drawing/2014/chart" uri="{C3380CC4-5D6E-409C-BE32-E72D297353CC}">
              <c16:uniqueId val="{00000001-C81A-4346-9DB4-CE0ABA2BB18B}"/>
            </c:ext>
          </c:extLst>
        </c:ser>
        <c:ser>
          <c:idx val="2"/>
          <c:order val="2"/>
          <c:tx>
            <c:strRef>
              <c:f>PK!$D$74</c:f>
              <c:strCache>
                <c:ptCount val="1"/>
                <c:pt idx="0">
                  <c:v>Jászberény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PK!$E$63:$P$71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PK!$E$74:$P$74</c:f>
            </c:numRef>
          </c:val>
          <c:extLst>
            <c:ext xmlns:c16="http://schemas.microsoft.com/office/drawing/2014/chart" uri="{C3380CC4-5D6E-409C-BE32-E72D297353CC}">
              <c16:uniqueId val="{00000002-C81A-4346-9DB4-CE0ABA2BB18B}"/>
            </c:ext>
          </c:extLst>
        </c:ser>
        <c:ser>
          <c:idx val="3"/>
          <c:order val="3"/>
          <c:tx>
            <c:strRef>
              <c:f>PK!$D$75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PK!$E$63:$P$71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PK!$E$75:$P$75</c:f>
            </c:numRef>
          </c:val>
          <c:extLst>
            <c:ext xmlns:c16="http://schemas.microsoft.com/office/drawing/2014/chart" uri="{C3380CC4-5D6E-409C-BE32-E72D297353CC}">
              <c16:uniqueId val="{00000003-C81A-4346-9DB4-CE0ABA2BB18B}"/>
            </c:ext>
          </c:extLst>
        </c:ser>
        <c:ser>
          <c:idx val="4"/>
          <c:order val="4"/>
          <c:tx>
            <c:strRef>
              <c:f>PK!$D$76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PK!$E$63:$P$71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PK!$E$76:$P$76</c:f>
            </c:numRef>
          </c:val>
          <c:extLst>
            <c:ext xmlns:c16="http://schemas.microsoft.com/office/drawing/2014/chart" uri="{C3380CC4-5D6E-409C-BE32-E72D297353CC}">
              <c16:uniqueId val="{00000004-C81A-4346-9DB4-CE0ABA2BB18B}"/>
            </c:ext>
          </c:extLst>
        </c:ser>
        <c:ser>
          <c:idx val="5"/>
          <c:order val="5"/>
          <c:tx>
            <c:strRef>
              <c:f>PK!$D$77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PK!$E$63:$P$71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PK!$E$77:$P$77</c:f>
            </c:numRef>
          </c:val>
          <c:extLst>
            <c:ext xmlns:c16="http://schemas.microsoft.com/office/drawing/2014/chart" uri="{C3380CC4-5D6E-409C-BE32-E72D297353CC}">
              <c16:uniqueId val="{00000005-C81A-4346-9DB4-CE0ABA2BB18B}"/>
            </c:ext>
          </c:extLst>
        </c:ser>
        <c:ser>
          <c:idx val="6"/>
          <c:order val="6"/>
          <c:tx>
            <c:strRef>
              <c:f>PK!$D$78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PK!$E$63:$P$71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PK!$E$78:$P$78</c:f>
            </c:numRef>
          </c:val>
          <c:extLst>
            <c:ext xmlns:c16="http://schemas.microsoft.com/office/drawing/2014/chart" uri="{C3380CC4-5D6E-409C-BE32-E72D297353CC}">
              <c16:uniqueId val="{00000006-C81A-4346-9DB4-CE0ABA2BB18B}"/>
            </c:ext>
          </c:extLst>
        </c:ser>
        <c:ser>
          <c:idx val="7"/>
          <c:order val="7"/>
          <c:tx>
            <c:strRef>
              <c:f>PK!$D$79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PK!$E$63:$P$71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PK!$E$79:$P$79</c:f>
            </c:numRef>
          </c:val>
          <c:extLst>
            <c:ext xmlns:c16="http://schemas.microsoft.com/office/drawing/2014/chart" uri="{C3380CC4-5D6E-409C-BE32-E72D297353CC}">
              <c16:uniqueId val="{00000007-C81A-4346-9DB4-CE0ABA2BB18B}"/>
            </c:ext>
          </c:extLst>
        </c:ser>
        <c:ser>
          <c:idx val="8"/>
          <c:order val="8"/>
          <c:tx>
            <c:strRef>
              <c:f>PK!$D$80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PK!$E$63:$P$71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PK!$E$80:$P$80</c:f>
            </c:numRef>
          </c:val>
          <c:extLst>
            <c:ext xmlns:c16="http://schemas.microsoft.com/office/drawing/2014/chart" uri="{C3380CC4-5D6E-409C-BE32-E72D297353CC}">
              <c16:uniqueId val="{00000008-C81A-4346-9DB4-CE0ABA2BB18B}"/>
            </c:ext>
          </c:extLst>
        </c:ser>
        <c:ser>
          <c:idx val="9"/>
          <c:order val="9"/>
          <c:tx>
            <c:strRef>
              <c:f>PK!$D$81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PK!$E$63:$P$71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PK!$E$81:$P$81</c:f>
            </c:numRef>
          </c:val>
          <c:extLst>
            <c:ext xmlns:c16="http://schemas.microsoft.com/office/drawing/2014/chart" uri="{C3380CC4-5D6E-409C-BE32-E72D297353CC}">
              <c16:uniqueId val="{00000009-C81A-4346-9DB4-CE0ABA2BB18B}"/>
            </c:ext>
          </c:extLst>
        </c:ser>
        <c:ser>
          <c:idx val="10"/>
          <c:order val="10"/>
          <c:tx>
            <c:strRef>
              <c:f>PK!$D$82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PK!$E$63:$P$71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PK!$E$82:$P$82</c:f>
            </c:numRef>
          </c:val>
          <c:extLst>
            <c:ext xmlns:c16="http://schemas.microsoft.com/office/drawing/2014/chart" uri="{C3380CC4-5D6E-409C-BE32-E72D297353CC}">
              <c16:uniqueId val="{0000000A-C81A-4346-9DB4-CE0ABA2BB18B}"/>
            </c:ext>
          </c:extLst>
        </c:ser>
        <c:ser>
          <c:idx val="11"/>
          <c:order val="11"/>
          <c:tx>
            <c:strRef>
              <c:f>PK!$D$83</c:f>
              <c:strCache>
                <c:ptCount val="1"/>
                <c:pt idx="0">
                  <c:v>nappali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PK!$E$63:$P$71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PK!$E$83:$P$83</c:f>
              <c:numCache>
                <c:formatCode>General</c:formatCode>
                <c:ptCount val="12"/>
                <c:pt idx="0">
                  <c:v>1085</c:v>
                </c:pt>
                <c:pt idx="1">
                  <c:v>319</c:v>
                </c:pt>
                <c:pt idx="2">
                  <c:v>96</c:v>
                </c:pt>
                <c:pt idx="3">
                  <c:v>1410</c:v>
                </c:pt>
                <c:pt idx="4">
                  <c:v>384</c:v>
                </c:pt>
                <c:pt idx="5">
                  <c:v>188</c:v>
                </c:pt>
                <c:pt idx="6">
                  <c:v>1411</c:v>
                </c:pt>
                <c:pt idx="7">
                  <c:v>396</c:v>
                </c:pt>
                <c:pt idx="8">
                  <c:v>203</c:v>
                </c:pt>
                <c:pt idx="9">
                  <c:v>1452</c:v>
                </c:pt>
                <c:pt idx="10">
                  <c:v>412</c:v>
                </c:pt>
                <c:pt idx="11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81A-4346-9DB4-CE0ABA2BB18B}"/>
            </c:ext>
          </c:extLst>
        </c:ser>
        <c:ser>
          <c:idx val="12"/>
          <c:order val="12"/>
          <c:tx>
            <c:strRef>
              <c:f>PK!$D$84</c:f>
              <c:strCache>
                <c:ptCount val="1"/>
                <c:pt idx="0">
                  <c:v>levelező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PK!$E$63:$P$71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PK!$E$84:$P$84</c:f>
              <c:numCache>
                <c:formatCode>General</c:formatCode>
                <c:ptCount val="12"/>
                <c:pt idx="0">
                  <c:v>1205</c:v>
                </c:pt>
                <c:pt idx="1">
                  <c:v>384</c:v>
                </c:pt>
                <c:pt idx="2">
                  <c:v>229</c:v>
                </c:pt>
                <c:pt idx="3">
                  <c:v>2077</c:v>
                </c:pt>
                <c:pt idx="4">
                  <c:v>578</c:v>
                </c:pt>
                <c:pt idx="5">
                  <c:v>371</c:v>
                </c:pt>
                <c:pt idx="6">
                  <c:v>1840</c:v>
                </c:pt>
                <c:pt idx="7">
                  <c:v>618</c:v>
                </c:pt>
                <c:pt idx="8">
                  <c:v>304</c:v>
                </c:pt>
                <c:pt idx="9">
                  <c:v>2387</c:v>
                </c:pt>
                <c:pt idx="10">
                  <c:v>842</c:v>
                </c:pt>
                <c:pt idx="11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81A-4346-9DB4-CE0ABA2BB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3063152"/>
        <c:axId val="1223079376"/>
      </c:barChart>
      <c:catAx>
        <c:axId val="122306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23079376"/>
        <c:crosses val="autoZero"/>
        <c:auto val="1"/>
        <c:lblAlgn val="ctr"/>
        <c:lblOffset val="100"/>
        <c:noMultiLvlLbl val="0"/>
      </c:catAx>
      <c:valAx>
        <c:axId val="122307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230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képzési hely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PK!$D$88</c:f>
              <c:strCache>
                <c:ptCount val="1"/>
                <c:pt idx="0">
                  <c:v>Eger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PK!$E$86:$P$87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PK!$E$88:$P$88</c:f>
              <c:numCache>
                <c:formatCode>0</c:formatCode>
                <c:ptCount val="12"/>
                <c:pt idx="0" formatCode="General">
                  <c:v>1234</c:v>
                </c:pt>
                <c:pt idx="1">
                  <c:v>368</c:v>
                </c:pt>
                <c:pt idx="2" formatCode="General">
                  <c:v>163</c:v>
                </c:pt>
                <c:pt idx="3" formatCode="General">
                  <c:v>191</c:v>
                </c:pt>
                <c:pt idx="4" formatCode="General">
                  <c:v>550</c:v>
                </c:pt>
                <c:pt idx="5" formatCode="General">
                  <c:v>314</c:v>
                </c:pt>
                <c:pt idx="6" formatCode="General">
                  <c:v>2002</c:v>
                </c:pt>
                <c:pt idx="7" formatCode="General">
                  <c:v>648</c:v>
                </c:pt>
                <c:pt idx="8" formatCode="General">
                  <c:v>340</c:v>
                </c:pt>
                <c:pt idx="9" formatCode="General">
                  <c:v>2621</c:v>
                </c:pt>
                <c:pt idx="10" formatCode="General">
                  <c:v>843</c:v>
                </c:pt>
                <c:pt idx="11" formatCode="General">
                  <c:v>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4-4859-9AD4-157EFC4CAD40}"/>
            </c:ext>
          </c:extLst>
        </c:ser>
        <c:ser>
          <c:idx val="1"/>
          <c:order val="1"/>
          <c:tx>
            <c:strRef>
              <c:f>PK!$D$89</c:f>
              <c:strCache>
                <c:ptCount val="1"/>
                <c:pt idx="0">
                  <c:v>Jászberény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PK!$E$86:$P$87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PK!$E$89:$P$89</c:f>
              <c:numCache>
                <c:formatCode>General</c:formatCode>
                <c:ptCount val="12"/>
                <c:pt idx="0">
                  <c:v>609</c:v>
                </c:pt>
                <c:pt idx="1">
                  <c:v>179</c:v>
                </c:pt>
                <c:pt idx="2">
                  <c:v>90</c:v>
                </c:pt>
                <c:pt idx="3">
                  <c:v>1009</c:v>
                </c:pt>
                <c:pt idx="4">
                  <c:v>234</c:v>
                </c:pt>
                <c:pt idx="5">
                  <c:v>164</c:v>
                </c:pt>
                <c:pt idx="6">
                  <c:v>716</c:v>
                </c:pt>
                <c:pt idx="7">
                  <c:v>222</c:v>
                </c:pt>
                <c:pt idx="8">
                  <c:v>95</c:v>
                </c:pt>
                <c:pt idx="9">
                  <c:v>796</c:v>
                </c:pt>
                <c:pt idx="10">
                  <c:v>265</c:v>
                </c:pt>
                <c:pt idx="11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74-4859-9AD4-157EFC4CAD40}"/>
            </c:ext>
          </c:extLst>
        </c:ser>
        <c:ser>
          <c:idx val="2"/>
          <c:order val="2"/>
          <c:tx>
            <c:strRef>
              <c:f>PK!$D$90</c:f>
              <c:strCache>
                <c:ptCount val="1"/>
                <c:pt idx="0">
                  <c:v>Sárospatak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PK!$E$86:$P$87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PK!$E$90:$P$90</c:f>
              <c:numCache>
                <c:formatCode>General</c:formatCode>
                <c:ptCount val="12"/>
                <c:pt idx="0">
                  <c:v>452</c:v>
                </c:pt>
                <c:pt idx="1">
                  <c:v>158</c:v>
                </c:pt>
                <c:pt idx="2">
                  <c:v>72</c:v>
                </c:pt>
                <c:pt idx="3">
                  <c:v>579</c:v>
                </c:pt>
                <c:pt idx="4">
                  <c:v>179</c:v>
                </c:pt>
                <c:pt idx="5">
                  <c:v>81</c:v>
                </c:pt>
                <c:pt idx="6">
                  <c:v>546</c:v>
                </c:pt>
                <c:pt idx="7">
                  <c:v>151</c:v>
                </c:pt>
                <c:pt idx="8">
                  <c:v>77</c:v>
                </c:pt>
                <c:pt idx="9">
                  <c:v>431</c:v>
                </c:pt>
                <c:pt idx="10">
                  <c:v>149</c:v>
                </c:pt>
                <c:pt idx="11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74-4859-9AD4-157EFC4CA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3076880"/>
        <c:axId val="1223057744"/>
      </c:barChart>
      <c:catAx>
        <c:axId val="122307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23057744"/>
        <c:crosses val="autoZero"/>
        <c:auto val="1"/>
        <c:lblAlgn val="ctr"/>
        <c:lblOffset val="100"/>
        <c:noMultiLvlLbl val="0"/>
      </c:catAx>
      <c:valAx>
        <c:axId val="122305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2307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</a:t>
            </a:r>
            <a:r>
              <a:rPr lang="hu-HU"/>
              <a:t>K képzési szintenkénti jelentkezési adatai </a:t>
            </a:r>
            <a:br>
              <a:rPr lang="hu-HU"/>
            </a:br>
            <a:r>
              <a:rPr lang="hu-HU"/>
              <a:t>(2015-18)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AVK!$D$69</c:f>
              <c:strCache>
                <c:ptCount val="1"/>
                <c:pt idx="0">
                  <c:v>képzési szint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AVK!$E$67:$P$68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AVK!$E$69:$P$69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BF4-4D5A-9E57-6077B15B8A1F}"/>
            </c:ext>
          </c:extLst>
        </c:ser>
        <c:ser>
          <c:idx val="1"/>
          <c:order val="1"/>
          <c:tx>
            <c:strRef>
              <c:f>AVK!$D$70</c:f>
              <c:strCache>
                <c:ptCount val="1"/>
                <c:pt idx="0">
                  <c:v>alap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AVK!$E$67:$P$68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AVK!$E$70:$P$70</c:f>
              <c:numCache>
                <c:formatCode>General</c:formatCode>
                <c:ptCount val="12"/>
                <c:pt idx="0">
                  <c:v>570</c:v>
                </c:pt>
                <c:pt idx="1">
                  <c:v>130</c:v>
                </c:pt>
                <c:pt idx="2">
                  <c:v>62</c:v>
                </c:pt>
                <c:pt idx="3">
                  <c:v>605</c:v>
                </c:pt>
                <c:pt idx="4">
                  <c:v>165</c:v>
                </c:pt>
                <c:pt idx="5">
                  <c:v>106</c:v>
                </c:pt>
                <c:pt idx="6">
                  <c:v>469</c:v>
                </c:pt>
                <c:pt idx="7">
                  <c:v>125</c:v>
                </c:pt>
                <c:pt idx="8">
                  <c:v>64</c:v>
                </c:pt>
                <c:pt idx="9">
                  <c:v>466</c:v>
                </c:pt>
                <c:pt idx="10">
                  <c:v>129</c:v>
                </c:pt>
                <c:pt idx="11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F4-4D5A-9E57-6077B15B8A1F}"/>
            </c:ext>
          </c:extLst>
        </c:ser>
        <c:ser>
          <c:idx val="2"/>
          <c:order val="2"/>
          <c:tx>
            <c:strRef>
              <c:f>AVK!$D$71</c:f>
              <c:strCache>
                <c:ptCount val="1"/>
                <c:pt idx="0">
                  <c:v>mester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AVK!$E$67:$P$68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AVK!$E$71:$P$71</c:f>
              <c:numCache>
                <c:formatCode>General</c:formatCode>
                <c:ptCount val="12"/>
                <c:pt idx="0">
                  <c:v>24</c:v>
                </c:pt>
                <c:pt idx="1">
                  <c:v>10</c:v>
                </c:pt>
                <c:pt idx="2">
                  <c:v>4</c:v>
                </c:pt>
                <c:pt idx="3">
                  <c:v>10</c:v>
                </c:pt>
                <c:pt idx="4">
                  <c:v>2</c:v>
                </c:pt>
                <c:pt idx="5">
                  <c:v>0</c:v>
                </c:pt>
                <c:pt idx="6">
                  <c:v>19</c:v>
                </c:pt>
                <c:pt idx="7">
                  <c:v>5</c:v>
                </c:pt>
                <c:pt idx="8">
                  <c:v>4</c:v>
                </c:pt>
                <c:pt idx="9">
                  <c:v>13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F4-4D5A-9E57-6077B15B8A1F}"/>
            </c:ext>
          </c:extLst>
        </c:ser>
        <c:ser>
          <c:idx val="3"/>
          <c:order val="3"/>
          <c:tx>
            <c:strRef>
              <c:f>AVK!$D$72</c:f>
              <c:strCache>
                <c:ptCount val="1"/>
                <c:pt idx="0">
                  <c:v>FOSZ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AVK!$E$67:$P$68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AVK!$E$72:$P$72</c:f>
              <c:numCache>
                <c:formatCode>General</c:formatCode>
                <c:ptCount val="12"/>
                <c:pt idx="0">
                  <c:v>92</c:v>
                </c:pt>
                <c:pt idx="1">
                  <c:v>20</c:v>
                </c:pt>
                <c:pt idx="2">
                  <c:v>24</c:v>
                </c:pt>
                <c:pt idx="3">
                  <c:v>190</c:v>
                </c:pt>
                <c:pt idx="4">
                  <c:v>42</c:v>
                </c:pt>
                <c:pt idx="5">
                  <c:v>34</c:v>
                </c:pt>
                <c:pt idx="6">
                  <c:v>148</c:v>
                </c:pt>
                <c:pt idx="7">
                  <c:v>50</c:v>
                </c:pt>
                <c:pt idx="8">
                  <c:v>41</c:v>
                </c:pt>
                <c:pt idx="9">
                  <c:v>155</c:v>
                </c:pt>
                <c:pt idx="10">
                  <c:v>33</c:v>
                </c:pt>
                <c:pt idx="1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F4-4D5A-9E57-6077B15B8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803023"/>
        <c:axId val="592803439"/>
      </c:barChart>
      <c:catAx>
        <c:axId val="592803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92803439"/>
        <c:crosses val="autoZero"/>
        <c:auto val="1"/>
        <c:lblAlgn val="ctr"/>
        <c:lblOffset val="100"/>
        <c:noMultiLvlLbl val="0"/>
      </c:catAx>
      <c:valAx>
        <c:axId val="592803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92803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 TTK képzési területenkénti</a:t>
            </a:r>
            <a:r>
              <a:rPr lang="hu-HU" baseline="0"/>
              <a:t> jelentkezői</a:t>
            </a:r>
            <a:br>
              <a:rPr lang="hu-HU" baseline="0"/>
            </a:br>
            <a:r>
              <a:rPr lang="hu-HU" baseline="0"/>
              <a:t>(2015-2018)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TTK!$A$94</c:f>
              <c:strCache>
                <c:ptCount val="1"/>
                <c:pt idx="0">
                  <c:v>info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TTK!$B$94:$O$94</c:f>
              <c:numCache>
                <c:formatCode>General</c:formatCode>
                <c:ptCount val="14"/>
                <c:pt idx="3">
                  <c:v>405</c:v>
                </c:pt>
                <c:pt idx="4">
                  <c:v>118</c:v>
                </c:pt>
                <c:pt idx="5">
                  <c:v>101</c:v>
                </c:pt>
                <c:pt idx="6">
                  <c:v>500</c:v>
                </c:pt>
                <c:pt idx="7">
                  <c:v>160</c:v>
                </c:pt>
                <c:pt idx="8">
                  <c:v>149</c:v>
                </c:pt>
                <c:pt idx="9">
                  <c:v>661</c:v>
                </c:pt>
                <c:pt idx="10">
                  <c:v>213</c:v>
                </c:pt>
                <c:pt idx="11">
                  <c:v>169</c:v>
                </c:pt>
                <c:pt idx="12">
                  <c:v>633</c:v>
                </c:pt>
                <c:pt idx="13">
                  <c:v>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A1-417E-9CD2-BD8173EF33A1}"/>
            </c:ext>
          </c:extLst>
        </c:ser>
        <c:ser>
          <c:idx val="1"/>
          <c:order val="1"/>
          <c:tx>
            <c:strRef>
              <c:f>TTK!$A$95</c:f>
              <c:strCache>
                <c:ptCount val="1"/>
                <c:pt idx="0">
                  <c:v>ped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TTK!$B$95:$O$95</c:f>
              <c:numCache>
                <c:formatCode>General</c:formatCode>
                <c:ptCount val="14"/>
                <c:pt idx="3">
                  <c:v>473</c:v>
                </c:pt>
                <c:pt idx="4">
                  <c:v>166</c:v>
                </c:pt>
                <c:pt idx="5">
                  <c:v>111</c:v>
                </c:pt>
                <c:pt idx="6">
                  <c:v>703</c:v>
                </c:pt>
                <c:pt idx="7">
                  <c:v>229</c:v>
                </c:pt>
                <c:pt idx="8">
                  <c:v>160</c:v>
                </c:pt>
                <c:pt idx="9">
                  <c:v>982</c:v>
                </c:pt>
                <c:pt idx="10">
                  <c:v>368</c:v>
                </c:pt>
                <c:pt idx="11">
                  <c:v>240</c:v>
                </c:pt>
                <c:pt idx="12">
                  <c:v>825</c:v>
                </c:pt>
                <c:pt idx="13">
                  <c:v>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A1-417E-9CD2-BD8173EF33A1}"/>
            </c:ext>
          </c:extLst>
        </c:ser>
        <c:ser>
          <c:idx val="2"/>
          <c:order val="2"/>
          <c:tx>
            <c:strRef>
              <c:f>TTK!$A$96</c:f>
              <c:strCache>
                <c:ptCount val="1"/>
                <c:pt idx="0">
                  <c:v>sport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TTK!$B$96:$O$96</c:f>
              <c:numCache>
                <c:formatCode>General</c:formatCode>
                <c:ptCount val="14"/>
                <c:pt idx="3">
                  <c:v>1091</c:v>
                </c:pt>
                <c:pt idx="4">
                  <c:v>222</c:v>
                </c:pt>
                <c:pt idx="5">
                  <c:v>214</c:v>
                </c:pt>
                <c:pt idx="6">
                  <c:v>1225</c:v>
                </c:pt>
                <c:pt idx="7">
                  <c:v>269</c:v>
                </c:pt>
                <c:pt idx="8">
                  <c:v>190</c:v>
                </c:pt>
                <c:pt idx="9">
                  <c:v>956</c:v>
                </c:pt>
                <c:pt idx="10">
                  <c:v>197</c:v>
                </c:pt>
                <c:pt idx="11">
                  <c:v>161</c:v>
                </c:pt>
                <c:pt idx="12">
                  <c:v>924</c:v>
                </c:pt>
                <c:pt idx="13">
                  <c:v>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A1-417E-9CD2-BD8173EF33A1}"/>
            </c:ext>
          </c:extLst>
        </c:ser>
        <c:ser>
          <c:idx val="3"/>
          <c:order val="3"/>
          <c:tx>
            <c:strRef>
              <c:f>TTK!$A$97</c:f>
              <c:strCache>
                <c:ptCount val="1"/>
                <c:pt idx="0">
                  <c:v>term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TTK!$B$97:$O$97</c:f>
              <c:numCache>
                <c:formatCode>General</c:formatCode>
                <c:ptCount val="14"/>
                <c:pt idx="3">
                  <c:v>440</c:v>
                </c:pt>
                <c:pt idx="4">
                  <c:v>110</c:v>
                </c:pt>
                <c:pt idx="5">
                  <c:v>64</c:v>
                </c:pt>
                <c:pt idx="6">
                  <c:v>500</c:v>
                </c:pt>
                <c:pt idx="7">
                  <c:v>137</c:v>
                </c:pt>
                <c:pt idx="8">
                  <c:v>114</c:v>
                </c:pt>
                <c:pt idx="9">
                  <c:v>312</c:v>
                </c:pt>
                <c:pt idx="10">
                  <c:v>87</c:v>
                </c:pt>
                <c:pt idx="11">
                  <c:v>53</c:v>
                </c:pt>
                <c:pt idx="12">
                  <c:v>310</c:v>
                </c:pt>
                <c:pt idx="13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A1-417E-9CD2-BD8173EF3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129136"/>
        <c:axId val="160152016"/>
      </c:lineChart>
      <c:catAx>
        <c:axId val="16012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0152016"/>
        <c:crosses val="autoZero"/>
        <c:auto val="1"/>
        <c:lblAlgn val="ctr"/>
        <c:lblOffset val="100"/>
        <c:noMultiLvlLbl val="0"/>
      </c:catAx>
      <c:valAx>
        <c:axId val="16015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012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 TTKjelentkezőinek összesített adatai</a:t>
            </a:r>
            <a:br>
              <a:rPr lang="hu-HU"/>
            </a:br>
            <a:r>
              <a:rPr lang="hu-HU"/>
              <a:t>(2015-2018)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TTK!$B$104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TTK!$A$105:$A$107</c:f>
              <c:strCache>
                <c:ptCount val="3"/>
                <c:pt idx="0">
                  <c:v>Összes jelentkező</c:v>
                </c:pt>
                <c:pt idx="1">
                  <c:v>Első helyes jelentkező</c:v>
                </c:pt>
                <c:pt idx="2">
                  <c:v>Felvett hallgató</c:v>
                </c:pt>
              </c:strCache>
            </c:strRef>
          </c:cat>
          <c:val>
            <c:numRef>
              <c:f>TTK!$B$105:$B$107</c:f>
              <c:numCache>
                <c:formatCode>General</c:formatCode>
                <c:ptCount val="3"/>
                <c:pt idx="0">
                  <c:v>2409</c:v>
                </c:pt>
                <c:pt idx="1">
                  <c:v>616</c:v>
                </c:pt>
                <c:pt idx="2">
                  <c:v>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4-43EC-BC4F-E21410EF2D35}"/>
            </c:ext>
          </c:extLst>
        </c:ser>
        <c:ser>
          <c:idx val="1"/>
          <c:order val="1"/>
          <c:tx>
            <c:strRef>
              <c:f>TTK!$C$104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TTK!$A$105:$A$107</c:f>
              <c:strCache>
                <c:ptCount val="3"/>
                <c:pt idx="0">
                  <c:v>Összes jelentkező</c:v>
                </c:pt>
                <c:pt idx="1">
                  <c:v>Első helyes jelentkező</c:v>
                </c:pt>
                <c:pt idx="2">
                  <c:v>Felvett hallgató</c:v>
                </c:pt>
              </c:strCache>
            </c:strRef>
          </c:cat>
          <c:val>
            <c:numRef>
              <c:f>TTK!$C$105:$C$107</c:f>
              <c:numCache>
                <c:formatCode>General</c:formatCode>
                <c:ptCount val="3"/>
                <c:pt idx="0">
                  <c:v>2928</c:v>
                </c:pt>
                <c:pt idx="1">
                  <c:v>795</c:v>
                </c:pt>
                <c:pt idx="2">
                  <c:v>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54-43EC-BC4F-E21410EF2D35}"/>
            </c:ext>
          </c:extLst>
        </c:ser>
        <c:ser>
          <c:idx val="2"/>
          <c:order val="2"/>
          <c:tx>
            <c:strRef>
              <c:f>TTK!$D$104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TTK!$A$105:$A$107</c:f>
              <c:strCache>
                <c:ptCount val="3"/>
                <c:pt idx="0">
                  <c:v>Összes jelentkező</c:v>
                </c:pt>
                <c:pt idx="1">
                  <c:v>Első helyes jelentkező</c:v>
                </c:pt>
                <c:pt idx="2">
                  <c:v>Felvett hallgató</c:v>
                </c:pt>
              </c:strCache>
            </c:strRef>
          </c:cat>
          <c:val>
            <c:numRef>
              <c:f>TTK!$D$105:$D$107</c:f>
              <c:numCache>
                <c:formatCode>General</c:formatCode>
                <c:ptCount val="3"/>
                <c:pt idx="0">
                  <c:v>2911</c:v>
                </c:pt>
                <c:pt idx="1">
                  <c:v>865</c:v>
                </c:pt>
                <c:pt idx="2">
                  <c:v>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54-43EC-BC4F-E21410EF2D35}"/>
            </c:ext>
          </c:extLst>
        </c:ser>
        <c:ser>
          <c:idx val="3"/>
          <c:order val="3"/>
          <c:tx>
            <c:strRef>
              <c:f>TTK!$E$104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TTK!$A$105:$A$107</c:f>
              <c:strCache>
                <c:ptCount val="3"/>
                <c:pt idx="0">
                  <c:v>Összes jelentkező</c:v>
                </c:pt>
                <c:pt idx="1">
                  <c:v>Első helyes jelentkező</c:v>
                </c:pt>
                <c:pt idx="2">
                  <c:v>Felvett hallgató</c:v>
                </c:pt>
              </c:strCache>
            </c:strRef>
          </c:cat>
          <c:val>
            <c:numRef>
              <c:f>TTK!$E$105:$E$107</c:f>
              <c:numCache>
                <c:formatCode>General</c:formatCode>
                <c:ptCount val="3"/>
                <c:pt idx="0">
                  <c:v>2692</c:v>
                </c:pt>
                <c:pt idx="1">
                  <c:v>809</c:v>
                </c:pt>
                <c:pt idx="2">
                  <c:v>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54-43EC-BC4F-E21410EF2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5734464"/>
        <c:axId val="1195739456"/>
      </c:barChart>
      <c:catAx>
        <c:axId val="1195734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95739456"/>
        <c:crosses val="autoZero"/>
        <c:auto val="1"/>
        <c:lblAlgn val="ctr"/>
        <c:lblOffset val="100"/>
        <c:noMultiLvlLbl val="0"/>
      </c:catAx>
      <c:valAx>
        <c:axId val="1195739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9573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Informatikai képzési terület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TTK!$A$111</c:f>
              <c:strCache>
                <c:ptCount val="1"/>
                <c:pt idx="0">
                  <c:v>Összes jelentkező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TTK!$B$110:$E$110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TTK!$B$111:$E$111</c:f>
              <c:numCache>
                <c:formatCode>General</c:formatCode>
                <c:ptCount val="4"/>
                <c:pt idx="0">
                  <c:v>405</c:v>
                </c:pt>
                <c:pt idx="1">
                  <c:v>500</c:v>
                </c:pt>
                <c:pt idx="2">
                  <c:v>661</c:v>
                </c:pt>
                <c:pt idx="3">
                  <c:v>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5-40A3-BED1-71E3601B4D7F}"/>
            </c:ext>
          </c:extLst>
        </c:ser>
        <c:ser>
          <c:idx val="1"/>
          <c:order val="1"/>
          <c:tx>
            <c:strRef>
              <c:f>TTK!$A$112</c:f>
              <c:strCache>
                <c:ptCount val="1"/>
                <c:pt idx="0">
                  <c:v>Első helyes jelentkező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TTK!$B$110:$E$110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TTK!$B$112:$E$112</c:f>
              <c:numCache>
                <c:formatCode>General</c:formatCode>
                <c:ptCount val="4"/>
                <c:pt idx="0">
                  <c:v>118</c:v>
                </c:pt>
                <c:pt idx="1">
                  <c:v>160</c:v>
                </c:pt>
                <c:pt idx="2">
                  <c:v>213</c:v>
                </c:pt>
                <c:pt idx="3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95-40A3-BED1-71E3601B4D7F}"/>
            </c:ext>
          </c:extLst>
        </c:ser>
        <c:ser>
          <c:idx val="2"/>
          <c:order val="2"/>
          <c:tx>
            <c:strRef>
              <c:f>TTK!$A$113</c:f>
              <c:strCache>
                <c:ptCount val="1"/>
                <c:pt idx="0">
                  <c:v>Felvett hallgató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TTK!$B$110:$E$110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TTK!$B$113:$E$113</c:f>
              <c:numCache>
                <c:formatCode>General</c:formatCode>
                <c:ptCount val="4"/>
                <c:pt idx="0">
                  <c:v>101</c:v>
                </c:pt>
                <c:pt idx="1">
                  <c:v>149</c:v>
                </c:pt>
                <c:pt idx="2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95-40A3-BED1-71E3601B4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5732384"/>
        <c:axId val="1195746112"/>
      </c:barChart>
      <c:catAx>
        <c:axId val="119573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95746112"/>
        <c:crosses val="autoZero"/>
        <c:auto val="1"/>
        <c:lblAlgn val="ctr"/>
        <c:lblOffset val="100"/>
        <c:noMultiLvlLbl val="0"/>
      </c:catAx>
      <c:valAx>
        <c:axId val="119574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9573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Sport képzési terület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TTK!$A$117</c:f>
              <c:strCache>
                <c:ptCount val="1"/>
                <c:pt idx="0">
                  <c:v>Összes jelentkező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TTK!$B$116:$E$116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TTK!$B$117:$E$117</c:f>
              <c:numCache>
                <c:formatCode>General</c:formatCode>
                <c:ptCount val="4"/>
                <c:pt idx="0">
                  <c:v>1091</c:v>
                </c:pt>
                <c:pt idx="1">
                  <c:v>1225</c:v>
                </c:pt>
                <c:pt idx="2">
                  <c:v>956</c:v>
                </c:pt>
                <c:pt idx="3">
                  <c:v>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0-44D2-A2BF-B3753677046E}"/>
            </c:ext>
          </c:extLst>
        </c:ser>
        <c:ser>
          <c:idx val="1"/>
          <c:order val="1"/>
          <c:tx>
            <c:strRef>
              <c:f>TTK!$A$118</c:f>
              <c:strCache>
                <c:ptCount val="1"/>
                <c:pt idx="0">
                  <c:v>Első helyes jelentkező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TTK!$B$116:$E$116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TTK!$B$118:$E$118</c:f>
              <c:numCache>
                <c:formatCode>General</c:formatCode>
                <c:ptCount val="4"/>
                <c:pt idx="0">
                  <c:v>222</c:v>
                </c:pt>
                <c:pt idx="1">
                  <c:v>269</c:v>
                </c:pt>
                <c:pt idx="2">
                  <c:v>197</c:v>
                </c:pt>
                <c:pt idx="3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0-44D2-A2BF-B3753677046E}"/>
            </c:ext>
          </c:extLst>
        </c:ser>
        <c:ser>
          <c:idx val="2"/>
          <c:order val="2"/>
          <c:tx>
            <c:strRef>
              <c:f>TTK!$A$119</c:f>
              <c:strCache>
                <c:ptCount val="1"/>
                <c:pt idx="0">
                  <c:v>Felvett hallgató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TTK!$B$116:$E$116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TTK!$B$119:$E$119</c:f>
              <c:numCache>
                <c:formatCode>General</c:formatCode>
                <c:ptCount val="4"/>
                <c:pt idx="0">
                  <c:v>214</c:v>
                </c:pt>
                <c:pt idx="1">
                  <c:v>190</c:v>
                </c:pt>
                <c:pt idx="2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30-44D2-A2BF-B37536770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5750272"/>
        <c:axId val="1195734048"/>
      </c:barChart>
      <c:catAx>
        <c:axId val="119575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95734048"/>
        <c:crosses val="autoZero"/>
        <c:auto val="1"/>
        <c:lblAlgn val="ctr"/>
        <c:lblOffset val="100"/>
        <c:noMultiLvlLbl val="0"/>
      </c:catAx>
      <c:valAx>
        <c:axId val="119573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9575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Pedagógia képzési terület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TTK!$A$123</c:f>
              <c:strCache>
                <c:ptCount val="1"/>
                <c:pt idx="0">
                  <c:v>Összes jelentkező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TTK!$B$122:$E$122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TTK!$B$123:$E$123</c:f>
              <c:numCache>
                <c:formatCode>General</c:formatCode>
                <c:ptCount val="4"/>
                <c:pt idx="0">
                  <c:v>473</c:v>
                </c:pt>
                <c:pt idx="1">
                  <c:v>703</c:v>
                </c:pt>
                <c:pt idx="2">
                  <c:v>982</c:v>
                </c:pt>
                <c:pt idx="3">
                  <c:v>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7-49FE-846A-65D9891AD525}"/>
            </c:ext>
          </c:extLst>
        </c:ser>
        <c:ser>
          <c:idx val="1"/>
          <c:order val="1"/>
          <c:tx>
            <c:strRef>
              <c:f>TTK!$A$124</c:f>
              <c:strCache>
                <c:ptCount val="1"/>
                <c:pt idx="0">
                  <c:v>Első helyes jelentkező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TTK!$B$122:$E$122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TTK!$B$124:$E$124</c:f>
              <c:numCache>
                <c:formatCode>General</c:formatCode>
                <c:ptCount val="4"/>
                <c:pt idx="0">
                  <c:v>166</c:v>
                </c:pt>
                <c:pt idx="1">
                  <c:v>229</c:v>
                </c:pt>
                <c:pt idx="2">
                  <c:v>368</c:v>
                </c:pt>
                <c:pt idx="3">
                  <c:v>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7-49FE-846A-65D9891AD525}"/>
            </c:ext>
          </c:extLst>
        </c:ser>
        <c:ser>
          <c:idx val="2"/>
          <c:order val="2"/>
          <c:tx>
            <c:strRef>
              <c:f>TTK!$A$125</c:f>
              <c:strCache>
                <c:ptCount val="1"/>
                <c:pt idx="0">
                  <c:v>Felvett hallgató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TTK!$B$122:$E$122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TTK!$B$125:$E$125</c:f>
              <c:numCache>
                <c:formatCode>General</c:formatCode>
                <c:ptCount val="4"/>
                <c:pt idx="0">
                  <c:v>111</c:v>
                </c:pt>
                <c:pt idx="1">
                  <c:v>160</c:v>
                </c:pt>
                <c:pt idx="2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77-49FE-846A-65D9891AD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966608"/>
        <c:axId val="1186964944"/>
      </c:barChart>
      <c:catAx>
        <c:axId val="118696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86964944"/>
        <c:crosses val="autoZero"/>
        <c:auto val="1"/>
        <c:lblAlgn val="ctr"/>
        <c:lblOffset val="100"/>
        <c:noMultiLvlLbl val="0"/>
      </c:catAx>
      <c:valAx>
        <c:axId val="118696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8696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természettudományi képzési terület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TTK!$A$100</c:f>
              <c:strCache>
                <c:ptCount val="1"/>
                <c:pt idx="0">
                  <c:v>Összes jelentkező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TTK!$B$99:$E$99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TTK!$B$100:$E$100</c:f>
              <c:numCache>
                <c:formatCode>General</c:formatCode>
                <c:ptCount val="4"/>
                <c:pt idx="0">
                  <c:v>440</c:v>
                </c:pt>
                <c:pt idx="1">
                  <c:v>500</c:v>
                </c:pt>
                <c:pt idx="2">
                  <c:v>312</c:v>
                </c:pt>
                <c:pt idx="3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2-4E19-A624-964C1D576ADC}"/>
            </c:ext>
          </c:extLst>
        </c:ser>
        <c:ser>
          <c:idx val="1"/>
          <c:order val="1"/>
          <c:tx>
            <c:strRef>
              <c:f>TTK!$A$101</c:f>
              <c:strCache>
                <c:ptCount val="1"/>
                <c:pt idx="0">
                  <c:v>Első helyes jelentkező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TTK!$B$99:$E$99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TTK!$B$101:$E$101</c:f>
              <c:numCache>
                <c:formatCode>General</c:formatCode>
                <c:ptCount val="4"/>
                <c:pt idx="0">
                  <c:v>110</c:v>
                </c:pt>
                <c:pt idx="1">
                  <c:v>137</c:v>
                </c:pt>
                <c:pt idx="2">
                  <c:v>87</c:v>
                </c:pt>
                <c:pt idx="3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B2-4E19-A624-964C1D576ADC}"/>
            </c:ext>
          </c:extLst>
        </c:ser>
        <c:ser>
          <c:idx val="2"/>
          <c:order val="2"/>
          <c:tx>
            <c:strRef>
              <c:f>TTK!$A$102</c:f>
              <c:strCache>
                <c:ptCount val="1"/>
                <c:pt idx="0">
                  <c:v>Felvett hallgató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TTK!$B$99:$E$99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TTK!$B$102:$E$102</c:f>
              <c:numCache>
                <c:formatCode>General</c:formatCode>
                <c:ptCount val="4"/>
                <c:pt idx="0">
                  <c:v>64</c:v>
                </c:pt>
                <c:pt idx="1">
                  <c:v>114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B2-4E19-A624-964C1D576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5735296"/>
        <c:axId val="1195725728"/>
      </c:barChart>
      <c:catAx>
        <c:axId val="119573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95725728"/>
        <c:crosses val="autoZero"/>
        <c:auto val="1"/>
        <c:lblAlgn val="ctr"/>
        <c:lblOffset val="100"/>
        <c:noMultiLvlLbl val="0"/>
      </c:catAx>
      <c:valAx>
        <c:axId val="119572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9573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TTK tagozat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TTK!$D$61</c:f>
              <c:strCache>
                <c:ptCount val="1"/>
                <c:pt idx="0">
                  <c:v>nappali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TTK!$E$59:$P$60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TTK!$E$61:$P$61</c:f>
              <c:numCache>
                <c:formatCode>General</c:formatCode>
                <c:ptCount val="12"/>
                <c:pt idx="0">
                  <c:v>1513</c:v>
                </c:pt>
                <c:pt idx="1">
                  <c:v>393</c:v>
                </c:pt>
                <c:pt idx="2">
                  <c:v>308</c:v>
                </c:pt>
                <c:pt idx="3">
                  <c:v>1703</c:v>
                </c:pt>
                <c:pt idx="4">
                  <c:v>461</c:v>
                </c:pt>
                <c:pt idx="5">
                  <c:v>371</c:v>
                </c:pt>
                <c:pt idx="6">
                  <c:v>1448</c:v>
                </c:pt>
                <c:pt idx="7">
                  <c:v>405</c:v>
                </c:pt>
                <c:pt idx="8">
                  <c:v>296</c:v>
                </c:pt>
                <c:pt idx="9">
                  <c:v>1399</c:v>
                </c:pt>
                <c:pt idx="10">
                  <c:v>366</c:v>
                </c:pt>
                <c:pt idx="11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99-4ED7-B5B0-C69D2CA8E55C}"/>
            </c:ext>
          </c:extLst>
        </c:ser>
        <c:ser>
          <c:idx val="1"/>
          <c:order val="1"/>
          <c:tx>
            <c:strRef>
              <c:f>TTK!$D$62</c:f>
              <c:strCache>
                <c:ptCount val="1"/>
                <c:pt idx="0">
                  <c:v>levelező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TTK!$E$59:$P$60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TTK!$E$62:$P$62</c:f>
              <c:numCache>
                <c:formatCode>General</c:formatCode>
                <c:ptCount val="12"/>
                <c:pt idx="0">
                  <c:v>896</c:v>
                </c:pt>
                <c:pt idx="1">
                  <c:v>223</c:v>
                </c:pt>
                <c:pt idx="2">
                  <c:v>182</c:v>
                </c:pt>
                <c:pt idx="3">
                  <c:v>1225</c:v>
                </c:pt>
                <c:pt idx="4">
                  <c:v>334</c:v>
                </c:pt>
                <c:pt idx="5">
                  <c:v>242</c:v>
                </c:pt>
                <c:pt idx="6">
                  <c:v>1463</c:v>
                </c:pt>
                <c:pt idx="7">
                  <c:v>460</c:v>
                </c:pt>
                <c:pt idx="8">
                  <c:v>327</c:v>
                </c:pt>
                <c:pt idx="9">
                  <c:v>1293</c:v>
                </c:pt>
                <c:pt idx="10">
                  <c:v>443</c:v>
                </c:pt>
                <c:pt idx="11">
                  <c:v>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99-4ED7-B5B0-C69D2CA8E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3035696"/>
        <c:axId val="1223036944"/>
      </c:barChart>
      <c:catAx>
        <c:axId val="122303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23036944"/>
        <c:crosses val="autoZero"/>
        <c:auto val="1"/>
        <c:lblAlgn val="ctr"/>
        <c:lblOffset val="100"/>
        <c:noMultiLvlLbl val="0"/>
      </c:catAx>
      <c:valAx>
        <c:axId val="122303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2303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képzési szint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TTK!$D$53</c:f>
              <c:strCache>
                <c:ptCount val="1"/>
                <c:pt idx="0">
                  <c:v>alap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TTK!$E$50:$P$51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TTK!$E$53:$P$53</c:f>
              <c:numCache>
                <c:formatCode>General</c:formatCode>
                <c:ptCount val="12"/>
                <c:pt idx="0">
                  <c:v>1759</c:v>
                </c:pt>
                <c:pt idx="1">
                  <c:v>408</c:v>
                </c:pt>
                <c:pt idx="2">
                  <c:v>324</c:v>
                </c:pt>
                <c:pt idx="3">
                  <c:v>2055</c:v>
                </c:pt>
                <c:pt idx="4">
                  <c:v>509</c:v>
                </c:pt>
                <c:pt idx="5">
                  <c:v>387</c:v>
                </c:pt>
                <c:pt idx="6">
                  <c:v>1663</c:v>
                </c:pt>
                <c:pt idx="7">
                  <c:v>420</c:v>
                </c:pt>
                <c:pt idx="8">
                  <c:v>306</c:v>
                </c:pt>
                <c:pt idx="9">
                  <c:v>1607</c:v>
                </c:pt>
                <c:pt idx="10">
                  <c:v>430</c:v>
                </c:pt>
                <c:pt idx="11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0B-436C-85A4-FCEC65EA802A}"/>
            </c:ext>
          </c:extLst>
        </c:ser>
        <c:ser>
          <c:idx val="2"/>
          <c:order val="2"/>
          <c:tx>
            <c:strRef>
              <c:f>TTK!$D$54</c:f>
              <c:strCache>
                <c:ptCount val="1"/>
                <c:pt idx="0">
                  <c:v>mester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TTK!$E$50:$P$51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TTK!$E$54:$P$54</c:f>
              <c:numCache>
                <c:formatCode>General</c:formatCode>
                <c:ptCount val="12"/>
                <c:pt idx="0">
                  <c:v>56</c:v>
                </c:pt>
                <c:pt idx="1">
                  <c:v>21</c:v>
                </c:pt>
                <c:pt idx="2">
                  <c:v>10</c:v>
                </c:pt>
                <c:pt idx="3">
                  <c:v>43</c:v>
                </c:pt>
                <c:pt idx="4">
                  <c:v>17</c:v>
                </c:pt>
                <c:pt idx="5">
                  <c:v>13</c:v>
                </c:pt>
                <c:pt idx="6">
                  <c:v>32</c:v>
                </c:pt>
                <c:pt idx="7">
                  <c:v>20</c:v>
                </c:pt>
                <c:pt idx="8">
                  <c:v>8</c:v>
                </c:pt>
                <c:pt idx="9">
                  <c:v>28</c:v>
                </c:pt>
                <c:pt idx="10">
                  <c:v>16</c:v>
                </c:pt>
                <c:pt idx="11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0B-436C-85A4-FCEC65EA802A}"/>
            </c:ext>
          </c:extLst>
        </c:ser>
        <c:ser>
          <c:idx val="3"/>
          <c:order val="3"/>
          <c:tx>
            <c:strRef>
              <c:f>TTK!$D$55</c:f>
              <c:strCache>
                <c:ptCount val="1"/>
                <c:pt idx="0">
                  <c:v>osztatlan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TTK!$E$50:$P$51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TTK!$E$55:$P$55</c:f>
              <c:numCache>
                <c:formatCode>General</c:formatCode>
                <c:ptCount val="12"/>
                <c:pt idx="0">
                  <c:v>473</c:v>
                </c:pt>
                <c:pt idx="1">
                  <c:v>166</c:v>
                </c:pt>
                <c:pt idx="2">
                  <c:v>111</c:v>
                </c:pt>
                <c:pt idx="3">
                  <c:v>703</c:v>
                </c:pt>
                <c:pt idx="4">
                  <c:v>229</c:v>
                </c:pt>
                <c:pt idx="5">
                  <c:v>160</c:v>
                </c:pt>
                <c:pt idx="6">
                  <c:v>982</c:v>
                </c:pt>
                <c:pt idx="7">
                  <c:v>368</c:v>
                </c:pt>
                <c:pt idx="8">
                  <c:v>240</c:v>
                </c:pt>
                <c:pt idx="9">
                  <c:v>825</c:v>
                </c:pt>
                <c:pt idx="10">
                  <c:v>311</c:v>
                </c:pt>
                <c:pt idx="11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0B-436C-85A4-FCEC65EA802A}"/>
            </c:ext>
          </c:extLst>
        </c:ser>
        <c:ser>
          <c:idx val="4"/>
          <c:order val="4"/>
          <c:tx>
            <c:strRef>
              <c:f>TTK!$D$56</c:f>
              <c:strCache>
                <c:ptCount val="1"/>
                <c:pt idx="0">
                  <c:v>FOSZ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TTK!$E$50:$P$51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TTK!$E$56:$P$56</c:f>
              <c:numCache>
                <c:formatCode>General</c:formatCode>
                <c:ptCount val="12"/>
                <c:pt idx="0">
                  <c:v>121</c:v>
                </c:pt>
                <c:pt idx="1">
                  <c:v>21</c:v>
                </c:pt>
                <c:pt idx="2">
                  <c:v>45</c:v>
                </c:pt>
                <c:pt idx="3">
                  <c:v>127</c:v>
                </c:pt>
                <c:pt idx="4">
                  <c:v>40</c:v>
                </c:pt>
                <c:pt idx="5">
                  <c:v>53</c:v>
                </c:pt>
                <c:pt idx="6">
                  <c:v>234</c:v>
                </c:pt>
                <c:pt idx="7">
                  <c:v>57</c:v>
                </c:pt>
                <c:pt idx="8">
                  <c:v>69</c:v>
                </c:pt>
                <c:pt idx="9">
                  <c:v>232</c:v>
                </c:pt>
                <c:pt idx="10">
                  <c:v>52</c:v>
                </c:pt>
                <c:pt idx="11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0B-436C-85A4-FCEC65EA8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3062736"/>
        <c:axId val="12230635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TTK!$D$52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TTK!$E$50:$P$51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össz</c:v>
                        </c:pt>
                        <c:pt idx="1">
                          <c:v>első helyes</c:v>
                        </c:pt>
                        <c:pt idx="2">
                          <c:v>felvett</c:v>
                        </c:pt>
                        <c:pt idx="3">
                          <c:v>össz</c:v>
                        </c:pt>
                        <c:pt idx="4">
                          <c:v>első helyes</c:v>
                        </c:pt>
                        <c:pt idx="5">
                          <c:v>felvett</c:v>
                        </c:pt>
                        <c:pt idx="6">
                          <c:v>össz</c:v>
                        </c:pt>
                        <c:pt idx="7">
                          <c:v>első helyes</c:v>
                        </c:pt>
                        <c:pt idx="8">
                          <c:v>felvett</c:v>
                        </c:pt>
                        <c:pt idx="9">
                          <c:v>össz</c:v>
                        </c:pt>
                        <c:pt idx="10">
                          <c:v>első helyes</c:v>
                        </c:pt>
                        <c:pt idx="11">
                          <c:v>felvett</c:v>
                        </c:pt>
                      </c:lvl>
                      <c:lvl>
                        <c:pt idx="0">
                          <c:v>2015</c:v>
                        </c:pt>
                        <c:pt idx="3">
                          <c:v>2016</c:v>
                        </c:pt>
                        <c:pt idx="6">
                          <c:v>2017</c:v>
                        </c:pt>
                        <c:pt idx="9">
                          <c:v>2018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TTK!$E$52:$P$52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90B-436C-85A4-FCEC65EA802A}"/>
                  </c:ext>
                </c:extLst>
              </c15:ser>
            </c15:filteredBarSeries>
          </c:ext>
        </c:extLst>
      </c:barChart>
      <c:catAx>
        <c:axId val="122306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23063568"/>
        <c:crosses val="autoZero"/>
        <c:auto val="1"/>
        <c:lblAlgn val="ctr"/>
        <c:lblOffset val="100"/>
        <c:noMultiLvlLbl val="0"/>
      </c:catAx>
      <c:valAx>
        <c:axId val="122306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2306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összesített adatok</a:t>
            </a:r>
            <a:r>
              <a:rPr lang="hu-HU" baseline="0"/>
              <a:t> osztatlan</a:t>
            </a:r>
          </a:p>
          <a:p>
            <a:pPr>
              <a:defRPr/>
            </a:pP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o_tanár!$R$98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o_tanár!$Q$99:$Q$101</c:f>
              <c:strCache>
                <c:ptCount val="3"/>
                <c:pt idx="0">
                  <c:v>Összes jelentkező</c:v>
                </c:pt>
                <c:pt idx="1">
                  <c:v>Első helyes jelentkező</c:v>
                </c:pt>
                <c:pt idx="2">
                  <c:v>Felvett hallgató</c:v>
                </c:pt>
              </c:strCache>
            </c:strRef>
          </c:cat>
          <c:val>
            <c:numRef>
              <c:f>o_tanár!$R$99:$R$101</c:f>
              <c:numCache>
                <c:formatCode>General</c:formatCode>
                <c:ptCount val="3"/>
                <c:pt idx="0">
                  <c:v>1094</c:v>
                </c:pt>
                <c:pt idx="1">
                  <c:v>342</c:v>
                </c:pt>
                <c:pt idx="2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A-49CE-8220-4F61E30911E4}"/>
            </c:ext>
          </c:extLst>
        </c:ser>
        <c:ser>
          <c:idx val="1"/>
          <c:order val="1"/>
          <c:tx>
            <c:strRef>
              <c:f>o_tanár!$S$98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o_tanár!$Q$99:$Q$101</c:f>
              <c:strCache>
                <c:ptCount val="3"/>
                <c:pt idx="0">
                  <c:v>Összes jelentkező</c:v>
                </c:pt>
                <c:pt idx="1">
                  <c:v>Első helyes jelentkező</c:v>
                </c:pt>
                <c:pt idx="2">
                  <c:v>Felvett hallgató</c:v>
                </c:pt>
              </c:strCache>
            </c:strRef>
          </c:cat>
          <c:val>
            <c:numRef>
              <c:f>o_tanár!$S$99:$S$101</c:f>
              <c:numCache>
                <c:formatCode>General</c:formatCode>
                <c:ptCount val="3"/>
                <c:pt idx="0">
                  <c:v>1526</c:v>
                </c:pt>
                <c:pt idx="1">
                  <c:v>478</c:v>
                </c:pt>
                <c:pt idx="2">
                  <c:v>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4A-49CE-8220-4F61E30911E4}"/>
            </c:ext>
          </c:extLst>
        </c:ser>
        <c:ser>
          <c:idx val="2"/>
          <c:order val="2"/>
          <c:tx>
            <c:strRef>
              <c:f>o_tanár!$T$98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o_tanár!$Q$99:$Q$101</c:f>
              <c:strCache>
                <c:ptCount val="3"/>
                <c:pt idx="0">
                  <c:v>Összes jelentkező</c:v>
                </c:pt>
                <c:pt idx="1">
                  <c:v>Első helyes jelentkező</c:v>
                </c:pt>
                <c:pt idx="2">
                  <c:v>Felvett hallgató</c:v>
                </c:pt>
              </c:strCache>
            </c:strRef>
          </c:cat>
          <c:val>
            <c:numRef>
              <c:f>o_tanár!$T$99:$T$101</c:f>
              <c:numCache>
                <c:formatCode>General</c:formatCode>
                <c:ptCount val="3"/>
                <c:pt idx="0">
                  <c:v>2252</c:v>
                </c:pt>
                <c:pt idx="1">
                  <c:v>753</c:v>
                </c:pt>
                <c:pt idx="2">
                  <c:v>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4A-49CE-8220-4F61E30911E4}"/>
            </c:ext>
          </c:extLst>
        </c:ser>
        <c:ser>
          <c:idx val="3"/>
          <c:order val="3"/>
          <c:tx>
            <c:strRef>
              <c:f>o_tanár!$U$98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o_tanár!$Q$99:$Q$101</c:f>
              <c:strCache>
                <c:ptCount val="3"/>
                <c:pt idx="0">
                  <c:v>Összes jelentkező</c:v>
                </c:pt>
                <c:pt idx="1">
                  <c:v>Első helyes jelentkező</c:v>
                </c:pt>
                <c:pt idx="2">
                  <c:v>Felvett hallgató</c:v>
                </c:pt>
              </c:strCache>
            </c:strRef>
          </c:cat>
          <c:val>
            <c:numRef>
              <c:f>o_tanár!$U$99:$U$101</c:f>
              <c:numCache>
                <c:formatCode>General</c:formatCode>
                <c:ptCount val="3"/>
                <c:pt idx="0">
                  <c:v>1956</c:v>
                </c:pt>
                <c:pt idx="1">
                  <c:v>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4A-49CE-8220-4F61E3091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5726976"/>
        <c:axId val="1195731552"/>
      </c:barChart>
      <c:catAx>
        <c:axId val="1195726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95731552"/>
        <c:crosses val="autoZero"/>
        <c:auto val="1"/>
        <c:lblAlgn val="ctr"/>
        <c:lblOffset val="100"/>
        <c:noMultiLvlLbl val="0"/>
      </c:catAx>
      <c:valAx>
        <c:axId val="1195731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9572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osztatlan tanár karonkénti arány</a:t>
            </a:r>
          </a:p>
          <a:p>
            <a:pPr>
              <a:defRPr/>
            </a:pP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o_tanár!$C$140</c:f>
              <c:strCache>
                <c:ptCount val="1"/>
                <c:pt idx="0">
                  <c:v>BTK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o_tanár!$D$137:$N$139</c:f>
              <c:multiLvlStrCache>
                <c:ptCount val="11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</c:lvl>
                <c:lvl>
                  <c:pt idx="9">
                    <c:v>2018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</c:lvl>
              </c:multiLvlStrCache>
            </c:multiLvlStrRef>
          </c:cat>
          <c:val>
            <c:numRef>
              <c:f>o_tanár!$D$140:$N$140</c:f>
              <c:numCache>
                <c:formatCode>General</c:formatCode>
                <c:ptCount val="11"/>
                <c:pt idx="0">
                  <c:v>455</c:v>
                </c:pt>
                <c:pt idx="1">
                  <c:v>127</c:v>
                </c:pt>
                <c:pt idx="2">
                  <c:v>99</c:v>
                </c:pt>
                <c:pt idx="3">
                  <c:v>555</c:v>
                </c:pt>
                <c:pt idx="4">
                  <c:v>164</c:v>
                </c:pt>
                <c:pt idx="5">
                  <c:v>142</c:v>
                </c:pt>
                <c:pt idx="6">
                  <c:v>887</c:v>
                </c:pt>
                <c:pt idx="7">
                  <c:v>260</c:v>
                </c:pt>
                <c:pt idx="8">
                  <c:v>204</c:v>
                </c:pt>
                <c:pt idx="9">
                  <c:v>788</c:v>
                </c:pt>
                <c:pt idx="10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2-4FFF-9E89-EE1978294BB9}"/>
            </c:ext>
          </c:extLst>
        </c:ser>
        <c:ser>
          <c:idx val="1"/>
          <c:order val="1"/>
          <c:tx>
            <c:strRef>
              <c:f>o_tanár!$C$141</c:f>
              <c:strCache>
                <c:ptCount val="1"/>
                <c:pt idx="0">
                  <c:v>GTK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o_tanár!$D$137:$N$139</c:f>
              <c:multiLvlStrCache>
                <c:ptCount val="11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</c:lvl>
                <c:lvl>
                  <c:pt idx="9">
                    <c:v>2018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</c:lvl>
              </c:multiLvlStrCache>
            </c:multiLvlStrRef>
          </c:cat>
          <c:val>
            <c:numRef>
              <c:f>o_tanár!$D$141:$N$141</c:f>
              <c:numCache>
                <c:formatCode>General</c:formatCode>
                <c:ptCount val="11"/>
                <c:pt idx="0">
                  <c:v>21</c:v>
                </c:pt>
                <c:pt idx="1">
                  <c:v>10</c:v>
                </c:pt>
                <c:pt idx="2">
                  <c:v>9</c:v>
                </c:pt>
                <c:pt idx="3">
                  <c:v>18</c:v>
                </c:pt>
                <c:pt idx="4">
                  <c:v>8</c:v>
                </c:pt>
                <c:pt idx="5">
                  <c:v>7</c:v>
                </c:pt>
                <c:pt idx="6">
                  <c:v>16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92-4FFF-9E89-EE1978294BB9}"/>
            </c:ext>
          </c:extLst>
        </c:ser>
        <c:ser>
          <c:idx val="2"/>
          <c:order val="2"/>
          <c:tx>
            <c:strRef>
              <c:f>o_tanár!$C$142</c:f>
              <c:strCache>
                <c:ptCount val="1"/>
                <c:pt idx="0">
                  <c:v>PK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o_tanár!$D$137:$N$139</c:f>
              <c:multiLvlStrCache>
                <c:ptCount val="11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</c:lvl>
                <c:lvl>
                  <c:pt idx="9">
                    <c:v>2018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</c:lvl>
              </c:multiLvlStrCache>
            </c:multiLvlStrRef>
          </c:cat>
          <c:val>
            <c:numRef>
              <c:f>o_tanár!$D$142:$N$142</c:f>
              <c:numCache>
                <c:formatCode>General</c:formatCode>
                <c:ptCount val="11"/>
                <c:pt idx="0">
                  <c:v>145</c:v>
                </c:pt>
                <c:pt idx="1">
                  <c:v>39</c:v>
                </c:pt>
                <c:pt idx="2">
                  <c:v>26</c:v>
                </c:pt>
                <c:pt idx="3">
                  <c:v>250</c:v>
                </c:pt>
                <c:pt idx="4">
                  <c:v>77</c:v>
                </c:pt>
                <c:pt idx="5">
                  <c:v>50</c:v>
                </c:pt>
                <c:pt idx="6">
                  <c:v>367</c:v>
                </c:pt>
                <c:pt idx="7">
                  <c:v>122</c:v>
                </c:pt>
                <c:pt idx="8">
                  <c:v>74</c:v>
                </c:pt>
                <c:pt idx="9">
                  <c:v>339</c:v>
                </c:pt>
                <c:pt idx="10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92-4FFF-9E89-EE1978294BB9}"/>
            </c:ext>
          </c:extLst>
        </c:ser>
        <c:ser>
          <c:idx val="3"/>
          <c:order val="3"/>
          <c:tx>
            <c:strRef>
              <c:f>o_tanár!$C$143</c:f>
              <c:strCache>
                <c:ptCount val="1"/>
                <c:pt idx="0">
                  <c:v>TTK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o_tanár!$D$137:$N$139</c:f>
              <c:multiLvlStrCache>
                <c:ptCount val="11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</c:lvl>
                <c:lvl>
                  <c:pt idx="9">
                    <c:v>2018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</c:lvl>
              </c:multiLvlStrCache>
            </c:multiLvlStrRef>
          </c:cat>
          <c:val>
            <c:numRef>
              <c:f>o_tanár!$D$143:$N$143</c:f>
              <c:numCache>
                <c:formatCode>General</c:formatCode>
                <c:ptCount val="11"/>
                <c:pt idx="0">
                  <c:v>473</c:v>
                </c:pt>
                <c:pt idx="1">
                  <c:v>166</c:v>
                </c:pt>
                <c:pt idx="2">
                  <c:v>111</c:v>
                </c:pt>
                <c:pt idx="3">
                  <c:v>703</c:v>
                </c:pt>
                <c:pt idx="4">
                  <c:v>229</c:v>
                </c:pt>
                <c:pt idx="5">
                  <c:v>160</c:v>
                </c:pt>
                <c:pt idx="6">
                  <c:v>982</c:v>
                </c:pt>
                <c:pt idx="7">
                  <c:v>368</c:v>
                </c:pt>
                <c:pt idx="8">
                  <c:v>240</c:v>
                </c:pt>
                <c:pt idx="9">
                  <c:v>718</c:v>
                </c:pt>
                <c:pt idx="10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92-4FFF-9E89-EE1978294BB9}"/>
            </c:ext>
          </c:extLst>
        </c:ser>
        <c:ser>
          <c:idx val="4"/>
          <c:order val="4"/>
          <c:tx>
            <c:strRef>
              <c:f>TTK!$A$116</c:f>
              <c:strCache>
                <c:ptCount val="1"/>
                <c:pt idx="0">
                  <c:v>sport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o_tanár!$D$137:$N$139</c:f>
              <c:multiLvlStrCache>
                <c:ptCount val="11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</c:lvl>
                <c:lvl>
                  <c:pt idx="9">
                    <c:v>2018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</c:lvl>
              </c:multiLvlStrCache>
            </c:multiLvlStrRef>
          </c:cat>
          <c:val>
            <c:numRef>
              <c:f>TTK!$B$116:$E$116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92-4FFF-9E89-EE1978294BB9}"/>
            </c:ext>
          </c:extLst>
        </c:ser>
        <c:ser>
          <c:idx val="5"/>
          <c:order val="5"/>
          <c:tx>
            <c:strRef>
              <c:f>TTK!$A$117</c:f>
              <c:strCache>
                <c:ptCount val="1"/>
                <c:pt idx="0">
                  <c:v>Összes jelentkező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o_tanár!$D$137:$N$139</c:f>
              <c:multiLvlStrCache>
                <c:ptCount val="11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</c:lvl>
                <c:lvl>
                  <c:pt idx="9">
                    <c:v>2018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</c:lvl>
              </c:multiLvlStrCache>
            </c:multiLvlStrRef>
          </c:cat>
          <c:val>
            <c:numRef>
              <c:f>TTK!$B$117:$E$117</c:f>
              <c:numCache>
                <c:formatCode>General</c:formatCode>
                <c:ptCount val="4"/>
                <c:pt idx="0">
                  <c:v>1091</c:v>
                </c:pt>
                <c:pt idx="1">
                  <c:v>1225</c:v>
                </c:pt>
                <c:pt idx="2">
                  <c:v>956</c:v>
                </c:pt>
                <c:pt idx="3">
                  <c:v>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92-4FFF-9E89-EE1978294BB9}"/>
            </c:ext>
          </c:extLst>
        </c:ser>
        <c:ser>
          <c:idx val="6"/>
          <c:order val="6"/>
          <c:tx>
            <c:strRef>
              <c:f>TTK!$A$118</c:f>
              <c:strCache>
                <c:ptCount val="1"/>
                <c:pt idx="0">
                  <c:v>Első helyes jelentkező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o_tanár!$D$137:$N$139</c:f>
              <c:multiLvlStrCache>
                <c:ptCount val="11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</c:lvl>
                <c:lvl>
                  <c:pt idx="9">
                    <c:v>2018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</c:lvl>
              </c:multiLvlStrCache>
            </c:multiLvlStrRef>
          </c:cat>
          <c:val>
            <c:numRef>
              <c:f>TTK!$B$118:$E$118</c:f>
              <c:numCache>
                <c:formatCode>General</c:formatCode>
                <c:ptCount val="4"/>
                <c:pt idx="0">
                  <c:v>222</c:v>
                </c:pt>
                <c:pt idx="1">
                  <c:v>269</c:v>
                </c:pt>
                <c:pt idx="2">
                  <c:v>197</c:v>
                </c:pt>
                <c:pt idx="3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92-4FFF-9E89-EE1978294BB9}"/>
            </c:ext>
          </c:extLst>
        </c:ser>
        <c:ser>
          <c:idx val="7"/>
          <c:order val="7"/>
          <c:tx>
            <c:strRef>
              <c:f>TTK!$A$119</c:f>
              <c:strCache>
                <c:ptCount val="1"/>
                <c:pt idx="0">
                  <c:v>Felvett hallgató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o_tanár!$D$137:$N$139</c:f>
              <c:multiLvlStrCache>
                <c:ptCount val="11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</c:lvl>
                <c:lvl>
                  <c:pt idx="9">
                    <c:v>2018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</c:lvl>
              </c:multiLvlStrCache>
            </c:multiLvlStrRef>
          </c:cat>
          <c:val>
            <c:numRef>
              <c:f>TTK!$B$119:$E$119</c:f>
              <c:numCache>
                <c:formatCode>General</c:formatCode>
                <c:ptCount val="4"/>
                <c:pt idx="0">
                  <c:v>214</c:v>
                </c:pt>
                <c:pt idx="1">
                  <c:v>190</c:v>
                </c:pt>
                <c:pt idx="2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892-4FFF-9E89-EE1978294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3288640"/>
        <c:axId val="1183295712"/>
      </c:barChart>
      <c:catAx>
        <c:axId val="1183288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83295712"/>
        <c:crosses val="autoZero"/>
        <c:auto val="1"/>
        <c:lblAlgn val="ctr"/>
        <c:lblOffset val="100"/>
        <c:noMultiLvlLbl val="0"/>
      </c:catAx>
      <c:valAx>
        <c:axId val="1183295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8328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AVK képzési helyenkénti jelentkezési adatok</a:t>
            </a:r>
          </a:p>
          <a:p>
            <a:pPr>
              <a:defRPr/>
            </a:pPr>
            <a:r>
              <a:rPr lang="hu-HU"/>
              <a:t>(2015-2018)</a:t>
            </a:r>
          </a:p>
        </c:rich>
      </c:tx>
      <c:layout>
        <c:manualLayout>
          <c:xMode val="edge"/>
          <c:yMode val="edge"/>
          <c:x val="0.139888888888888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'AVK diagramok'!$A$3</c:f>
              <c:strCache>
                <c:ptCount val="1"/>
                <c:pt idx="0">
                  <c:v>Gyöngyös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'AVK diagramok'!$B$1:$M$2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'AVK diagramok'!$B$3:$M$3</c:f>
              <c:numCache>
                <c:formatCode>General</c:formatCode>
                <c:ptCount val="12"/>
                <c:pt idx="0">
                  <c:v>686</c:v>
                </c:pt>
                <c:pt idx="1">
                  <c:v>160</c:v>
                </c:pt>
                <c:pt idx="2">
                  <c:v>90</c:v>
                </c:pt>
                <c:pt idx="3">
                  <c:v>674</c:v>
                </c:pt>
                <c:pt idx="4">
                  <c:v>166</c:v>
                </c:pt>
                <c:pt idx="5">
                  <c:v>115</c:v>
                </c:pt>
                <c:pt idx="6">
                  <c:v>473</c:v>
                </c:pt>
                <c:pt idx="7">
                  <c:v>127</c:v>
                </c:pt>
                <c:pt idx="8">
                  <c:v>72</c:v>
                </c:pt>
                <c:pt idx="9">
                  <c:v>462</c:v>
                </c:pt>
                <c:pt idx="10">
                  <c:v>110</c:v>
                </c:pt>
                <c:pt idx="11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ED-4FAF-AECE-36AE446B146C}"/>
            </c:ext>
          </c:extLst>
        </c:ser>
        <c:ser>
          <c:idx val="1"/>
          <c:order val="1"/>
          <c:tx>
            <c:strRef>
              <c:f>'AVK diagramok'!$A$4</c:f>
              <c:strCache>
                <c:ptCount val="1"/>
                <c:pt idx="0">
                  <c:v>Eger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'AVK diagramok'!$B$1:$M$2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'AVK diagramok'!$B$4:$M$4</c:f>
              <c:numCache>
                <c:formatCode>General</c:formatCode>
                <c:ptCount val="12"/>
                <c:pt idx="3">
                  <c:v>95</c:v>
                </c:pt>
                <c:pt idx="4">
                  <c:v>22</c:v>
                </c:pt>
                <c:pt idx="5">
                  <c:v>9</c:v>
                </c:pt>
                <c:pt idx="6">
                  <c:v>84</c:v>
                </c:pt>
                <c:pt idx="7">
                  <c:v>21</c:v>
                </c:pt>
                <c:pt idx="8">
                  <c:v>16</c:v>
                </c:pt>
                <c:pt idx="9">
                  <c:v>102</c:v>
                </c:pt>
                <c:pt idx="10">
                  <c:v>30</c:v>
                </c:pt>
                <c:pt idx="1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ED-4FAF-AECE-36AE446B146C}"/>
            </c:ext>
          </c:extLst>
        </c:ser>
        <c:ser>
          <c:idx val="2"/>
          <c:order val="2"/>
          <c:tx>
            <c:strRef>
              <c:f>'AVK diagramok'!$A$5</c:f>
              <c:strCache>
                <c:ptCount val="1"/>
                <c:pt idx="0">
                  <c:v>Sárospatak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'AVK diagramok'!$B$1:$M$2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'AVK diagramok'!$B$5:$M$5</c:f>
              <c:numCache>
                <c:formatCode>General</c:formatCode>
                <c:ptCount val="12"/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79</c:v>
                </c:pt>
                <c:pt idx="7">
                  <c:v>32</c:v>
                </c:pt>
                <c:pt idx="8">
                  <c:v>21</c:v>
                </c:pt>
                <c:pt idx="9">
                  <c:v>70</c:v>
                </c:pt>
                <c:pt idx="10">
                  <c:v>27</c:v>
                </c:pt>
                <c:pt idx="1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ED-4FAF-AECE-36AE446B1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6882592"/>
        <c:axId val="1106883424"/>
      </c:lineChart>
      <c:catAx>
        <c:axId val="11068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6883424"/>
        <c:crosses val="autoZero"/>
        <c:auto val="1"/>
        <c:lblAlgn val="ctr"/>
        <c:lblOffset val="100"/>
        <c:noMultiLvlLbl val="0"/>
      </c:catAx>
      <c:valAx>
        <c:axId val="110688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68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osztatlan - tagozat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o_tanár!$C$91</c:f>
              <c:strCache>
                <c:ptCount val="1"/>
                <c:pt idx="0">
                  <c:v>nappali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o_tanár!$D$89:$N$90</c:f>
              <c:multiLvlStrCache>
                <c:ptCount val="11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o_tanár!$D$91:$N$91</c:f>
              <c:numCache>
                <c:formatCode>General</c:formatCode>
                <c:ptCount val="11"/>
                <c:pt idx="0">
                  <c:v>677</c:v>
                </c:pt>
                <c:pt idx="1">
                  <c:v>193</c:v>
                </c:pt>
                <c:pt idx="2">
                  <c:v>146</c:v>
                </c:pt>
                <c:pt idx="3">
                  <c:v>873</c:v>
                </c:pt>
                <c:pt idx="4">
                  <c:v>270</c:v>
                </c:pt>
                <c:pt idx="5">
                  <c:v>238</c:v>
                </c:pt>
                <c:pt idx="6">
                  <c:v>1062</c:v>
                </c:pt>
                <c:pt idx="7">
                  <c:v>337</c:v>
                </c:pt>
                <c:pt idx="8">
                  <c:v>254</c:v>
                </c:pt>
                <c:pt idx="9">
                  <c:v>974</c:v>
                </c:pt>
                <c:pt idx="10">
                  <c:v>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F-4A6C-BEAB-EEE46DA2E4EC}"/>
            </c:ext>
          </c:extLst>
        </c:ser>
        <c:ser>
          <c:idx val="1"/>
          <c:order val="1"/>
          <c:tx>
            <c:strRef>
              <c:f>o_tanár!$C$92</c:f>
              <c:strCache>
                <c:ptCount val="1"/>
                <c:pt idx="0">
                  <c:v>levelező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o_tanár!$D$89:$N$90</c:f>
              <c:multiLvlStrCache>
                <c:ptCount val="11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o_tanár!$D$92:$N$92</c:f>
              <c:numCache>
                <c:formatCode>General</c:formatCode>
                <c:ptCount val="11"/>
                <c:pt idx="0">
                  <c:v>417</c:v>
                </c:pt>
                <c:pt idx="1">
                  <c:v>149</c:v>
                </c:pt>
                <c:pt idx="2">
                  <c:v>99</c:v>
                </c:pt>
                <c:pt idx="3">
                  <c:v>653</c:v>
                </c:pt>
                <c:pt idx="4">
                  <c:v>208</c:v>
                </c:pt>
                <c:pt idx="5">
                  <c:v>121</c:v>
                </c:pt>
                <c:pt idx="6">
                  <c:v>1190</c:v>
                </c:pt>
                <c:pt idx="7">
                  <c:v>416</c:v>
                </c:pt>
                <c:pt idx="8">
                  <c:v>266</c:v>
                </c:pt>
                <c:pt idx="9">
                  <c:v>982</c:v>
                </c:pt>
                <c:pt idx="10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1F-4A6C-BEAB-EEE46DA2E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3061072"/>
        <c:axId val="1223069808"/>
      </c:barChart>
      <c:catAx>
        <c:axId val="122306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23069808"/>
        <c:crosses val="autoZero"/>
        <c:auto val="1"/>
        <c:lblAlgn val="ctr"/>
        <c:lblOffset val="100"/>
        <c:noMultiLvlLbl val="0"/>
      </c:catAx>
      <c:valAx>
        <c:axId val="122306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2306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AVK adatai 2015-18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összesített!$A$5</c:f>
              <c:strCache>
                <c:ptCount val="1"/>
                <c:pt idx="0">
                  <c:v>Gyöngyös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összesített!$B$1:$M$4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összesített!$B$5:$M$5</c:f>
              <c:numCache>
                <c:formatCode>General</c:formatCode>
                <c:ptCount val="12"/>
                <c:pt idx="0">
                  <c:v>686</c:v>
                </c:pt>
                <c:pt idx="1">
                  <c:v>160</c:v>
                </c:pt>
                <c:pt idx="2">
                  <c:v>90</c:v>
                </c:pt>
                <c:pt idx="3">
                  <c:v>0</c:v>
                </c:pt>
                <c:pt idx="4">
                  <c:v>166</c:v>
                </c:pt>
                <c:pt idx="5">
                  <c:v>115</c:v>
                </c:pt>
                <c:pt idx="6">
                  <c:v>473</c:v>
                </c:pt>
                <c:pt idx="7">
                  <c:v>127</c:v>
                </c:pt>
                <c:pt idx="8">
                  <c:v>72</c:v>
                </c:pt>
                <c:pt idx="9">
                  <c:v>462</c:v>
                </c:pt>
                <c:pt idx="10">
                  <c:v>110</c:v>
                </c:pt>
                <c:pt idx="11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B-4EEC-B83C-EAF91280D2C9}"/>
            </c:ext>
          </c:extLst>
        </c:ser>
        <c:ser>
          <c:idx val="1"/>
          <c:order val="1"/>
          <c:tx>
            <c:strRef>
              <c:f>összesített!$A$6</c:f>
              <c:strCache>
                <c:ptCount val="1"/>
                <c:pt idx="0">
                  <c:v>Eger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összesített!$B$1:$M$4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összesített!$B$6:$M$6</c:f>
              <c:numCache>
                <c:formatCode>General</c:formatCode>
                <c:ptCount val="12"/>
                <c:pt idx="3">
                  <c:v>95</c:v>
                </c:pt>
                <c:pt idx="4">
                  <c:v>22</c:v>
                </c:pt>
                <c:pt idx="5">
                  <c:v>9</c:v>
                </c:pt>
                <c:pt idx="6">
                  <c:v>84</c:v>
                </c:pt>
                <c:pt idx="7">
                  <c:v>21</c:v>
                </c:pt>
                <c:pt idx="8">
                  <c:v>16</c:v>
                </c:pt>
                <c:pt idx="9">
                  <c:v>102</c:v>
                </c:pt>
                <c:pt idx="10">
                  <c:v>30</c:v>
                </c:pt>
                <c:pt idx="1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B-4EEC-B83C-EAF91280D2C9}"/>
            </c:ext>
          </c:extLst>
        </c:ser>
        <c:ser>
          <c:idx val="2"/>
          <c:order val="2"/>
          <c:tx>
            <c:strRef>
              <c:f>összesített!$A$7</c:f>
              <c:strCache>
                <c:ptCount val="1"/>
                <c:pt idx="0">
                  <c:v>Sárospatak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összesített!$B$1:$M$4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összesített!$B$7:$M$7</c:f>
              <c:numCache>
                <c:formatCode>General</c:formatCode>
                <c:ptCount val="12"/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79</c:v>
                </c:pt>
                <c:pt idx="7">
                  <c:v>32</c:v>
                </c:pt>
                <c:pt idx="8">
                  <c:v>21</c:v>
                </c:pt>
                <c:pt idx="9">
                  <c:v>70</c:v>
                </c:pt>
                <c:pt idx="10">
                  <c:v>27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4B-4EEC-B83C-EAF91280D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18460848"/>
        <c:axId val="1218472496"/>
      </c:barChart>
      <c:catAx>
        <c:axId val="1218460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18472496"/>
        <c:crosses val="autoZero"/>
        <c:auto val="1"/>
        <c:lblAlgn val="ctr"/>
        <c:lblOffset val="100"/>
        <c:noMultiLvlLbl val="0"/>
      </c:catAx>
      <c:valAx>
        <c:axId val="1218472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1846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összesített karonkénti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111111111111108E-2"/>
          <c:y val="0.29354221347331583"/>
          <c:w val="0.93888888888888888"/>
          <c:h val="0.3342198891805190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összesített!$A$33</c:f>
              <c:strCache>
                <c:ptCount val="1"/>
                <c:pt idx="0">
                  <c:v>AVK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összesített!$B$30:$M$32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összesített!$B$33:$M$33</c:f>
              <c:numCache>
                <c:formatCode>General</c:formatCode>
                <c:ptCount val="12"/>
                <c:pt idx="0">
                  <c:v>686</c:v>
                </c:pt>
                <c:pt idx="1">
                  <c:v>160</c:v>
                </c:pt>
                <c:pt idx="2">
                  <c:v>90</c:v>
                </c:pt>
                <c:pt idx="3">
                  <c:v>805</c:v>
                </c:pt>
                <c:pt idx="4">
                  <c:v>209</c:v>
                </c:pt>
                <c:pt idx="5">
                  <c:v>140</c:v>
                </c:pt>
                <c:pt idx="6">
                  <c:v>636</c:v>
                </c:pt>
                <c:pt idx="7">
                  <c:v>180</c:v>
                </c:pt>
                <c:pt idx="8">
                  <c:v>109</c:v>
                </c:pt>
                <c:pt idx="9">
                  <c:v>634</c:v>
                </c:pt>
                <c:pt idx="10">
                  <c:v>167</c:v>
                </c:pt>
                <c:pt idx="11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9-4450-A94A-13C3238B3891}"/>
            </c:ext>
          </c:extLst>
        </c:ser>
        <c:ser>
          <c:idx val="1"/>
          <c:order val="1"/>
          <c:tx>
            <c:strRef>
              <c:f>összesített!$A$34</c:f>
              <c:strCache>
                <c:ptCount val="1"/>
                <c:pt idx="0">
                  <c:v>BTK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összesített!$B$30:$M$32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összesített!$B$34:$M$34</c:f>
              <c:numCache>
                <c:formatCode>General</c:formatCode>
                <c:ptCount val="12"/>
                <c:pt idx="0">
                  <c:v>1531</c:v>
                </c:pt>
                <c:pt idx="1">
                  <c:v>411</c:v>
                </c:pt>
                <c:pt idx="2">
                  <c:v>337</c:v>
                </c:pt>
                <c:pt idx="3">
                  <c:v>1746</c:v>
                </c:pt>
                <c:pt idx="4">
                  <c:v>488</c:v>
                </c:pt>
                <c:pt idx="5">
                  <c:v>364</c:v>
                </c:pt>
                <c:pt idx="6">
                  <c:v>2010</c:v>
                </c:pt>
                <c:pt idx="7">
                  <c:v>602</c:v>
                </c:pt>
                <c:pt idx="8">
                  <c:v>441</c:v>
                </c:pt>
                <c:pt idx="9">
                  <c:v>1989</c:v>
                </c:pt>
                <c:pt idx="10">
                  <c:v>614</c:v>
                </c:pt>
                <c:pt idx="11">
                  <c:v>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09-4450-A94A-13C3238B3891}"/>
            </c:ext>
          </c:extLst>
        </c:ser>
        <c:ser>
          <c:idx val="2"/>
          <c:order val="2"/>
          <c:tx>
            <c:strRef>
              <c:f>összesített!$A$35</c:f>
              <c:strCache>
                <c:ptCount val="1"/>
                <c:pt idx="0">
                  <c:v>GTK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összesített!$B$30:$M$32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összesített!$B$35:$M$35</c:f>
              <c:numCache>
                <c:formatCode>General</c:formatCode>
                <c:ptCount val="12"/>
                <c:pt idx="0">
                  <c:v>2523</c:v>
                </c:pt>
                <c:pt idx="1">
                  <c:v>580</c:v>
                </c:pt>
                <c:pt idx="2">
                  <c:v>420</c:v>
                </c:pt>
                <c:pt idx="3">
                  <c:v>3238</c:v>
                </c:pt>
                <c:pt idx="4">
                  <c:v>776</c:v>
                </c:pt>
                <c:pt idx="5">
                  <c:v>511</c:v>
                </c:pt>
                <c:pt idx="6">
                  <c:v>2733</c:v>
                </c:pt>
                <c:pt idx="7">
                  <c:v>682</c:v>
                </c:pt>
                <c:pt idx="8">
                  <c:v>472</c:v>
                </c:pt>
                <c:pt idx="9">
                  <c:v>2647</c:v>
                </c:pt>
                <c:pt idx="10">
                  <c:v>699</c:v>
                </c:pt>
                <c:pt idx="11">
                  <c:v>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09-4450-A94A-13C3238B3891}"/>
            </c:ext>
          </c:extLst>
        </c:ser>
        <c:ser>
          <c:idx val="3"/>
          <c:order val="3"/>
          <c:tx>
            <c:strRef>
              <c:f>összesített!$A$36</c:f>
              <c:strCache>
                <c:ptCount val="1"/>
                <c:pt idx="0">
                  <c:v>PK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összesített!$B$30:$M$32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összesített!$B$36:$M$36</c:f>
              <c:numCache>
                <c:formatCode>General</c:formatCode>
                <c:ptCount val="12"/>
                <c:pt idx="0">
                  <c:v>2295</c:v>
                </c:pt>
                <c:pt idx="1">
                  <c:v>705</c:v>
                </c:pt>
                <c:pt idx="2">
                  <c:v>325</c:v>
                </c:pt>
                <c:pt idx="3">
                  <c:v>3498</c:v>
                </c:pt>
                <c:pt idx="4">
                  <c:v>963</c:v>
                </c:pt>
                <c:pt idx="5">
                  <c:v>559</c:v>
                </c:pt>
                <c:pt idx="6">
                  <c:v>3264</c:v>
                </c:pt>
                <c:pt idx="7">
                  <c:v>1021</c:v>
                </c:pt>
                <c:pt idx="8">
                  <c:v>512</c:v>
                </c:pt>
                <c:pt idx="9">
                  <c:v>3848</c:v>
                </c:pt>
                <c:pt idx="10">
                  <c:v>1257</c:v>
                </c:pt>
                <c:pt idx="11">
                  <c:v>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09-4450-A94A-13C3238B3891}"/>
            </c:ext>
          </c:extLst>
        </c:ser>
        <c:ser>
          <c:idx val="4"/>
          <c:order val="4"/>
          <c:tx>
            <c:strRef>
              <c:f>összesített!$A$37</c:f>
              <c:strCache>
                <c:ptCount val="1"/>
                <c:pt idx="0">
                  <c:v>TTK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összesített!$B$30:$M$32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összesített!$B$37:$M$37</c:f>
              <c:numCache>
                <c:formatCode>General</c:formatCode>
                <c:ptCount val="12"/>
                <c:pt idx="0">
                  <c:v>2409</c:v>
                </c:pt>
                <c:pt idx="1">
                  <c:v>616</c:v>
                </c:pt>
                <c:pt idx="2">
                  <c:v>490</c:v>
                </c:pt>
                <c:pt idx="3">
                  <c:v>2928</c:v>
                </c:pt>
                <c:pt idx="4">
                  <c:v>795</c:v>
                </c:pt>
                <c:pt idx="5">
                  <c:v>613</c:v>
                </c:pt>
                <c:pt idx="6">
                  <c:v>2911</c:v>
                </c:pt>
                <c:pt idx="7">
                  <c:v>865</c:v>
                </c:pt>
                <c:pt idx="8">
                  <c:v>623</c:v>
                </c:pt>
                <c:pt idx="9">
                  <c:v>2692</c:v>
                </c:pt>
                <c:pt idx="10">
                  <c:v>809</c:v>
                </c:pt>
                <c:pt idx="11">
                  <c:v>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09-4450-A94A-13C3238B38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1186944144"/>
        <c:axId val="1186965360"/>
        <c:axId val="0"/>
      </c:bar3DChart>
      <c:catAx>
        <c:axId val="1186944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86965360"/>
        <c:crosses val="autoZero"/>
        <c:auto val="1"/>
        <c:lblAlgn val="ctr"/>
        <c:lblOffset val="100"/>
        <c:noMultiLvlLbl val="0"/>
      </c:catAx>
      <c:valAx>
        <c:axId val="11869653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8694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Jelentkezések kampuszonkénti megoszlásban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összesített!$A$50</c:f>
              <c:strCache>
                <c:ptCount val="1"/>
                <c:pt idx="0">
                  <c:v>Eger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multiLvlStrRef>
              <c:f>összesített!$B$47:$M$49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összesített!$B$50:$M$50</c:f>
              <c:numCache>
                <c:formatCode>General</c:formatCode>
                <c:ptCount val="12"/>
                <c:pt idx="0">
                  <c:v>6372</c:v>
                </c:pt>
                <c:pt idx="1">
                  <c:v>1683</c:v>
                </c:pt>
                <c:pt idx="2">
                  <c:v>1202</c:v>
                </c:pt>
                <c:pt idx="3">
                  <c:v>8328</c:v>
                </c:pt>
                <c:pt idx="4">
                  <c:v>2243</c:v>
                </c:pt>
                <c:pt idx="5">
                  <c:v>1542</c:v>
                </c:pt>
                <c:pt idx="6">
                  <c:v>8507</c:v>
                </c:pt>
                <c:pt idx="7">
                  <c:v>2504</c:v>
                </c:pt>
                <c:pt idx="8">
                  <c:v>1678</c:v>
                </c:pt>
                <c:pt idx="9">
                  <c:v>8752</c:v>
                </c:pt>
                <c:pt idx="10">
                  <c:v>2666</c:v>
                </c:pt>
                <c:pt idx="11">
                  <c:v>1832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A-478B-9E94-E130606A1959}"/>
            </c:ext>
          </c:extLst>
        </c:ser>
        <c:ser>
          <c:idx val="1"/>
          <c:order val="1"/>
          <c:tx>
            <c:strRef>
              <c:f>összesített!$A$51</c:f>
              <c:strCache>
                <c:ptCount val="1"/>
                <c:pt idx="0">
                  <c:v>Gyöngyös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multiLvlStrRef>
              <c:f>összesített!$B$47:$M$49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összesített!$B$51:$M$51</c:f>
              <c:numCache>
                <c:formatCode>General</c:formatCode>
                <c:ptCount val="12"/>
                <c:pt idx="0">
                  <c:v>1892</c:v>
                </c:pt>
                <c:pt idx="1">
                  <c:v>418</c:v>
                </c:pt>
                <c:pt idx="2">
                  <c:v>267</c:v>
                </c:pt>
                <c:pt idx="3">
                  <c:v>2104</c:v>
                </c:pt>
                <c:pt idx="4">
                  <c:v>507</c:v>
                </c:pt>
                <c:pt idx="5">
                  <c:v>343</c:v>
                </c:pt>
                <c:pt idx="6">
                  <c:v>1520</c:v>
                </c:pt>
                <c:pt idx="7">
                  <c:v>380</c:v>
                </c:pt>
                <c:pt idx="8">
                  <c:v>245</c:v>
                </c:pt>
                <c:pt idx="9">
                  <c:v>1574</c:v>
                </c:pt>
                <c:pt idx="10">
                  <c:v>378</c:v>
                </c:pt>
                <c:pt idx="11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4A-478B-9E94-E130606A1959}"/>
            </c:ext>
          </c:extLst>
        </c:ser>
        <c:ser>
          <c:idx val="2"/>
          <c:order val="2"/>
          <c:tx>
            <c:strRef>
              <c:f>összesített!$A$52</c:f>
              <c:strCache>
                <c:ptCount val="1"/>
                <c:pt idx="0">
                  <c:v>Sárospatak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multiLvlStrRef>
              <c:f>összesített!$B$47:$M$49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összesített!$B$52:$M$52</c:f>
              <c:numCache>
                <c:formatCode>General</c:formatCode>
                <c:ptCount val="12"/>
                <c:pt idx="0">
                  <c:v>521</c:v>
                </c:pt>
                <c:pt idx="1">
                  <c:v>178</c:v>
                </c:pt>
                <c:pt idx="2">
                  <c:v>96</c:v>
                </c:pt>
                <c:pt idx="3">
                  <c:v>702</c:v>
                </c:pt>
                <c:pt idx="4">
                  <c:v>228</c:v>
                </c:pt>
                <c:pt idx="5">
                  <c:v>130</c:v>
                </c:pt>
                <c:pt idx="6">
                  <c:v>722</c:v>
                </c:pt>
                <c:pt idx="7">
                  <c:v>216</c:v>
                </c:pt>
                <c:pt idx="8">
                  <c:v>120</c:v>
                </c:pt>
                <c:pt idx="9">
                  <c:v>574</c:v>
                </c:pt>
                <c:pt idx="10">
                  <c:v>200</c:v>
                </c:pt>
                <c:pt idx="11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4A-478B-9E94-E130606A1959}"/>
            </c:ext>
          </c:extLst>
        </c:ser>
        <c:ser>
          <c:idx val="3"/>
          <c:order val="3"/>
          <c:tx>
            <c:strRef>
              <c:f>összesített!$A$53</c:f>
              <c:strCache>
                <c:ptCount val="1"/>
                <c:pt idx="0">
                  <c:v>Jászberény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multiLvlStrRef>
              <c:f>összesített!$B$47:$M$49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összesített!$B$53:$M$53</c:f>
              <c:numCache>
                <c:formatCode>General</c:formatCode>
                <c:ptCount val="12"/>
                <c:pt idx="0">
                  <c:v>659</c:v>
                </c:pt>
                <c:pt idx="1">
                  <c:v>193</c:v>
                </c:pt>
                <c:pt idx="2">
                  <c:v>97</c:v>
                </c:pt>
                <c:pt idx="3">
                  <c:v>1081</c:v>
                </c:pt>
                <c:pt idx="4">
                  <c:v>253</c:v>
                </c:pt>
                <c:pt idx="5">
                  <c:v>172</c:v>
                </c:pt>
                <c:pt idx="6">
                  <c:v>805</c:v>
                </c:pt>
                <c:pt idx="7">
                  <c:v>250</c:v>
                </c:pt>
                <c:pt idx="8">
                  <c:v>114</c:v>
                </c:pt>
                <c:pt idx="9">
                  <c:v>910</c:v>
                </c:pt>
                <c:pt idx="10">
                  <c:v>302</c:v>
                </c:pt>
                <c:pt idx="11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4A-478B-9E94-E130606A1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2987856"/>
        <c:axId val="1222992016"/>
      </c:areaChart>
      <c:catAx>
        <c:axId val="122298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22992016"/>
        <c:crosses val="autoZero"/>
        <c:auto val="1"/>
        <c:lblAlgn val="ctr"/>
        <c:lblOffset val="100"/>
        <c:noMultiLvlLbl val="0"/>
      </c:catAx>
      <c:valAx>
        <c:axId val="122299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22987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Alapképzés karonként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összesített!$A$65</c:f>
              <c:strCache>
                <c:ptCount val="1"/>
                <c:pt idx="0">
                  <c:v>AVK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összesített!$B$63:$M$64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összesített!$B$65:$M$65</c:f>
              <c:numCache>
                <c:formatCode>General</c:formatCode>
                <c:ptCount val="12"/>
                <c:pt idx="0">
                  <c:v>570</c:v>
                </c:pt>
                <c:pt idx="1">
                  <c:v>130</c:v>
                </c:pt>
                <c:pt idx="2">
                  <c:v>62</c:v>
                </c:pt>
                <c:pt idx="3">
                  <c:v>605</c:v>
                </c:pt>
                <c:pt idx="4">
                  <c:v>165</c:v>
                </c:pt>
                <c:pt idx="5">
                  <c:v>106</c:v>
                </c:pt>
                <c:pt idx="6">
                  <c:v>469</c:v>
                </c:pt>
                <c:pt idx="7">
                  <c:v>125</c:v>
                </c:pt>
                <c:pt idx="8">
                  <c:v>64</c:v>
                </c:pt>
                <c:pt idx="9">
                  <c:v>466</c:v>
                </c:pt>
                <c:pt idx="10">
                  <c:v>129</c:v>
                </c:pt>
                <c:pt idx="11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7-490D-AD97-4875DB6D722F}"/>
            </c:ext>
          </c:extLst>
        </c:ser>
        <c:ser>
          <c:idx val="1"/>
          <c:order val="1"/>
          <c:tx>
            <c:strRef>
              <c:f>összesített!$A$66</c:f>
              <c:strCache>
                <c:ptCount val="1"/>
                <c:pt idx="0">
                  <c:v>BTK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összesített!$B$63:$M$64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összesített!$B$66:$M$66</c:f>
              <c:numCache>
                <c:formatCode>General</c:formatCode>
                <c:ptCount val="12"/>
                <c:pt idx="0">
                  <c:v>879</c:v>
                </c:pt>
                <c:pt idx="1">
                  <c:v>224</c:v>
                </c:pt>
                <c:pt idx="2">
                  <c:v>193</c:v>
                </c:pt>
                <c:pt idx="3">
                  <c:v>930</c:v>
                </c:pt>
                <c:pt idx="4">
                  <c:v>251</c:v>
                </c:pt>
                <c:pt idx="5">
                  <c:v>170</c:v>
                </c:pt>
                <c:pt idx="6">
                  <c:v>859</c:v>
                </c:pt>
                <c:pt idx="7">
                  <c:v>253</c:v>
                </c:pt>
                <c:pt idx="8">
                  <c:v>167</c:v>
                </c:pt>
                <c:pt idx="9">
                  <c:v>912</c:v>
                </c:pt>
                <c:pt idx="10">
                  <c:v>273</c:v>
                </c:pt>
                <c:pt idx="11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77-490D-AD97-4875DB6D722F}"/>
            </c:ext>
          </c:extLst>
        </c:ser>
        <c:ser>
          <c:idx val="2"/>
          <c:order val="2"/>
          <c:tx>
            <c:strRef>
              <c:f>összesített!$A$67</c:f>
              <c:strCache>
                <c:ptCount val="1"/>
                <c:pt idx="0">
                  <c:v>GTK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összesített!$B$63:$M$64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összesített!$B$67:$M$67</c:f>
              <c:numCache>
                <c:formatCode>General</c:formatCode>
                <c:ptCount val="12"/>
                <c:pt idx="0">
                  <c:v>1754</c:v>
                </c:pt>
                <c:pt idx="1">
                  <c:v>399</c:v>
                </c:pt>
                <c:pt idx="2">
                  <c:v>214</c:v>
                </c:pt>
                <c:pt idx="3">
                  <c:v>2103</c:v>
                </c:pt>
                <c:pt idx="4">
                  <c:v>519</c:v>
                </c:pt>
                <c:pt idx="5">
                  <c:v>233</c:v>
                </c:pt>
                <c:pt idx="6">
                  <c:v>1590</c:v>
                </c:pt>
                <c:pt idx="7">
                  <c:v>406</c:v>
                </c:pt>
                <c:pt idx="8">
                  <c:v>160</c:v>
                </c:pt>
                <c:pt idx="9">
                  <c:v>1643</c:v>
                </c:pt>
                <c:pt idx="10">
                  <c:v>453</c:v>
                </c:pt>
                <c:pt idx="11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77-490D-AD97-4875DB6D722F}"/>
            </c:ext>
          </c:extLst>
        </c:ser>
        <c:ser>
          <c:idx val="3"/>
          <c:order val="3"/>
          <c:tx>
            <c:strRef>
              <c:f>összesített!$A$68</c:f>
              <c:strCache>
                <c:ptCount val="1"/>
                <c:pt idx="0">
                  <c:v>PK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összesített!$B$63:$M$64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összesített!$B$68:$M$68</c:f>
              <c:numCache>
                <c:formatCode>General</c:formatCode>
                <c:ptCount val="12"/>
                <c:pt idx="0">
                  <c:v>2120</c:v>
                </c:pt>
                <c:pt idx="1">
                  <c:v>660</c:v>
                </c:pt>
                <c:pt idx="2">
                  <c:v>288</c:v>
                </c:pt>
                <c:pt idx="3">
                  <c:v>3204</c:v>
                </c:pt>
                <c:pt idx="4">
                  <c:v>865</c:v>
                </c:pt>
                <c:pt idx="5">
                  <c:v>498</c:v>
                </c:pt>
                <c:pt idx="6">
                  <c:v>2873</c:v>
                </c:pt>
                <c:pt idx="7">
                  <c:v>891</c:v>
                </c:pt>
                <c:pt idx="8">
                  <c:v>434</c:v>
                </c:pt>
                <c:pt idx="9">
                  <c:v>3485</c:v>
                </c:pt>
                <c:pt idx="10">
                  <c:v>1119</c:v>
                </c:pt>
                <c:pt idx="11">
                  <c:v>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77-490D-AD97-4875DB6D722F}"/>
            </c:ext>
          </c:extLst>
        </c:ser>
        <c:ser>
          <c:idx val="4"/>
          <c:order val="4"/>
          <c:tx>
            <c:strRef>
              <c:f>összesített!$A$69</c:f>
              <c:strCache>
                <c:ptCount val="1"/>
                <c:pt idx="0">
                  <c:v>TTK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összesített!$B$63:$M$64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összesített!$B$69:$M$69</c:f>
              <c:numCache>
                <c:formatCode>General</c:formatCode>
                <c:ptCount val="12"/>
                <c:pt idx="0">
                  <c:v>1759</c:v>
                </c:pt>
                <c:pt idx="1">
                  <c:v>408</c:v>
                </c:pt>
                <c:pt idx="2">
                  <c:v>324</c:v>
                </c:pt>
                <c:pt idx="3">
                  <c:v>2055</c:v>
                </c:pt>
                <c:pt idx="4">
                  <c:v>509</c:v>
                </c:pt>
                <c:pt idx="5">
                  <c:v>387</c:v>
                </c:pt>
                <c:pt idx="6">
                  <c:v>1663</c:v>
                </c:pt>
                <c:pt idx="7">
                  <c:v>420</c:v>
                </c:pt>
                <c:pt idx="8">
                  <c:v>306</c:v>
                </c:pt>
                <c:pt idx="9">
                  <c:v>1607</c:v>
                </c:pt>
                <c:pt idx="10">
                  <c:v>430</c:v>
                </c:pt>
                <c:pt idx="11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77-490D-AD97-4875DB6D7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3039856"/>
        <c:axId val="1223047760"/>
      </c:barChart>
      <c:catAx>
        <c:axId val="1223039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23047760"/>
        <c:crosses val="autoZero"/>
        <c:auto val="1"/>
        <c:lblAlgn val="ctr"/>
        <c:lblOffset val="100"/>
        <c:noMultiLvlLbl val="0"/>
      </c:catAx>
      <c:valAx>
        <c:axId val="1223047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230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Képzési</a:t>
            </a:r>
            <a:r>
              <a:rPr lang="hu-HU" baseline="0"/>
              <a:t> szintenkénti kimutatás (2015-18)</a:t>
            </a:r>
            <a:endParaRPr lang="hu-H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összesített!$A$99</c:f>
              <c:strCache>
                <c:ptCount val="1"/>
                <c:pt idx="0">
                  <c:v>alap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összesített!$B$97:$M$98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összesített!$B$99:$M$99</c:f>
              <c:numCache>
                <c:formatCode>General</c:formatCode>
                <c:ptCount val="12"/>
                <c:pt idx="0">
                  <c:v>7082</c:v>
                </c:pt>
                <c:pt idx="1">
                  <c:v>1821</c:v>
                </c:pt>
                <c:pt idx="2">
                  <c:v>1081</c:v>
                </c:pt>
                <c:pt idx="3">
                  <c:v>8897</c:v>
                </c:pt>
                <c:pt idx="4">
                  <c:v>2309</c:v>
                </c:pt>
                <c:pt idx="5">
                  <c:v>1394</c:v>
                </c:pt>
                <c:pt idx="6">
                  <c:v>7454</c:v>
                </c:pt>
                <c:pt idx="7">
                  <c:v>2095</c:v>
                </c:pt>
                <c:pt idx="8">
                  <c:v>1131</c:v>
                </c:pt>
                <c:pt idx="9">
                  <c:v>8113</c:v>
                </c:pt>
                <c:pt idx="10">
                  <c:v>2404</c:v>
                </c:pt>
                <c:pt idx="11">
                  <c:v>1457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08-41BF-BC5F-C9DF7CB28A74}"/>
            </c:ext>
          </c:extLst>
        </c:ser>
        <c:ser>
          <c:idx val="1"/>
          <c:order val="1"/>
          <c:tx>
            <c:strRef>
              <c:f>összesített!$A$100</c:f>
              <c:strCache>
                <c:ptCount val="1"/>
                <c:pt idx="0">
                  <c:v>mester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összesített!$B$97:$M$98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összesített!$B$100:$M$100</c:f>
              <c:numCache>
                <c:formatCode>General</c:formatCode>
                <c:ptCount val="12"/>
                <c:pt idx="0">
                  <c:v>298</c:v>
                </c:pt>
                <c:pt idx="1">
                  <c:v>106</c:v>
                </c:pt>
                <c:pt idx="2">
                  <c:v>68</c:v>
                </c:pt>
                <c:pt idx="3">
                  <c:v>355</c:v>
                </c:pt>
                <c:pt idx="4">
                  <c:v>127</c:v>
                </c:pt>
                <c:pt idx="5">
                  <c:v>83</c:v>
                </c:pt>
                <c:pt idx="6">
                  <c:v>351</c:v>
                </c:pt>
                <c:pt idx="7">
                  <c:v>144</c:v>
                </c:pt>
                <c:pt idx="8">
                  <c:v>81</c:v>
                </c:pt>
                <c:pt idx="9">
                  <c:v>403</c:v>
                </c:pt>
                <c:pt idx="10">
                  <c:v>158</c:v>
                </c:pt>
                <c:pt idx="1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08-41BF-BC5F-C9DF7CB28A74}"/>
            </c:ext>
          </c:extLst>
        </c:ser>
        <c:ser>
          <c:idx val="2"/>
          <c:order val="2"/>
          <c:tx>
            <c:strRef>
              <c:f>összesített!$A$101</c:f>
              <c:strCache>
                <c:ptCount val="1"/>
                <c:pt idx="0">
                  <c:v>osztatlan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összesített!$B$97:$M$98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összesített!$B$101:$M$101</c:f>
              <c:numCache>
                <c:formatCode>General</c:formatCode>
                <c:ptCount val="12"/>
                <c:pt idx="0">
                  <c:v>1094</c:v>
                </c:pt>
                <c:pt idx="1">
                  <c:v>342</c:v>
                </c:pt>
                <c:pt idx="2">
                  <c:v>245</c:v>
                </c:pt>
                <c:pt idx="3">
                  <c:v>1526</c:v>
                </c:pt>
                <c:pt idx="4">
                  <c:v>478</c:v>
                </c:pt>
                <c:pt idx="5">
                  <c:v>359</c:v>
                </c:pt>
                <c:pt idx="6">
                  <c:v>2252</c:v>
                </c:pt>
                <c:pt idx="7">
                  <c:v>753</c:v>
                </c:pt>
                <c:pt idx="8">
                  <c:v>520</c:v>
                </c:pt>
                <c:pt idx="9">
                  <c:v>1956</c:v>
                </c:pt>
                <c:pt idx="10">
                  <c:v>692</c:v>
                </c:pt>
                <c:pt idx="11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08-41BF-BC5F-C9DF7CB28A74}"/>
            </c:ext>
          </c:extLst>
        </c:ser>
        <c:ser>
          <c:idx val="3"/>
          <c:order val="3"/>
          <c:tx>
            <c:strRef>
              <c:f>összesített!$A$102</c:f>
              <c:strCache>
                <c:ptCount val="1"/>
                <c:pt idx="0">
                  <c:v>FOSZ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összesített!$B$97:$M$98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összesített!$B$102:$M$102</c:f>
              <c:numCache>
                <c:formatCode>General</c:formatCode>
                <c:ptCount val="12"/>
                <c:pt idx="0">
                  <c:v>963</c:v>
                </c:pt>
                <c:pt idx="1">
                  <c:v>203</c:v>
                </c:pt>
                <c:pt idx="2">
                  <c:v>268</c:v>
                </c:pt>
                <c:pt idx="3">
                  <c:v>1437</c:v>
                </c:pt>
                <c:pt idx="4">
                  <c:v>317</c:v>
                </c:pt>
                <c:pt idx="5">
                  <c:v>351</c:v>
                </c:pt>
                <c:pt idx="6">
                  <c:v>1497</c:v>
                </c:pt>
                <c:pt idx="7">
                  <c:v>358</c:v>
                </c:pt>
                <c:pt idx="8">
                  <c:v>425</c:v>
                </c:pt>
                <c:pt idx="9">
                  <c:v>1338</c:v>
                </c:pt>
                <c:pt idx="10">
                  <c:v>292</c:v>
                </c:pt>
                <c:pt idx="11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08-41BF-BC5F-C9DF7CB28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2962480"/>
        <c:axId val="1222974960"/>
      </c:barChart>
      <c:catAx>
        <c:axId val="122296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22974960"/>
        <c:crosses val="autoZero"/>
        <c:auto val="1"/>
        <c:lblAlgn val="ctr"/>
        <c:lblOffset val="100"/>
        <c:noMultiLvlLbl val="0"/>
      </c:catAx>
      <c:valAx>
        <c:axId val="122297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2296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Jelentkezők</a:t>
            </a:r>
            <a:r>
              <a:rPr lang="hu-HU" baseline="0"/>
              <a:t> </a:t>
            </a:r>
            <a:r>
              <a:rPr lang="hu-HU"/>
              <a:t>2018 kampuszonként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77-4E75-935F-1DA6547E89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77-4E75-935F-1DA6547E89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77-4E75-935F-1DA6547E89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977-4E75-935F-1DA6547E8942}"/>
              </c:ext>
            </c:extLst>
          </c:dPt>
          <c:cat>
            <c:strRef>
              <c:f>összesített!$J$56:$J$59</c:f>
              <c:strCache>
                <c:ptCount val="4"/>
                <c:pt idx="0">
                  <c:v>Eger</c:v>
                </c:pt>
                <c:pt idx="1">
                  <c:v>Gyöngyös</c:v>
                </c:pt>
                <c:pt idx="2">
                  <c:v>Sárospatak</c:v>
                </c:pt>
                <c:pt idx="3">
                  <c:v>Jászberény</c:v>
                </c:pt>
              </c:strCache>
            </c:strRef>
          </c:cat>
          <c:val>
            <c:numRef>
              <c:f>összesített!$K$56:$K$59</c:f>
              <c:numCache>
                <c:formatCode>General</c:formatCode>
                <c:ptCount val="4"/>
                <c:pt idx="0">
                  <c:v>8752</c:v>
                </c:pt>
                <c:pt idx="1">
                  <c:v>1574</c:v>
                </c:pt>
                <c:pt idx="2">
                  <c:v>574</c:v>
                </c:pt>
                <c:pt idx="3">
                  <c:v>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43-42F0-819B-0EFC0FE5D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2018 képzési szint (jelentkezők)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F31-4E11-BDDB-2F8BD32226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F31-4E11-BDDB-2F8BD322260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F31-4E11-BDDB-2F8BD322260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F31-4E11-BDDB-2F8BD3222607}"/>
              </c:ext>
            </c:extLst>
          </c:dPt>
          <c:cat>
            <c:strRef>
              <c:f>összesített!$L$108:$L$111</c:f>
              <c:strCache>
                <c:ptCount val="4"/>
                <c:pt idx="0">
                  <c:v>alap</c:v>
                </c:pt>
                <c:pt idx="1">
                  <c:v>mester</c:v>
                </c:pt>
                <c:pt idx="2">
                  <c:v>osztatlan</c:v>
                </c:pt>
                <c:pt idx="3">
                  <c:v>FOSZ</c:v>
                </c:pt>
              </c:strCache>
            </c:strRef>
          </c:cat>
          <c:val>
            <c:numRef>
              <c:f>összesített!$L$104:$L$107</c:f>
              <c:numCache>
                <c:formatCode>General</c:formatCode>
                <c:ptCount val="4"/>
                <c:pt idx="0">
                  <c:v>8113</c:v>
                </c:pt>
                <c:pt idx="1">
                  <c:v>403</c:v>
                </c:pt>
                <c:pt idx="2">
                  <c:v>1956</c:v>
                </c:pt>
                <c:pt idx="3">
                  <c:v>1338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5-4066-BB08-2CC15BEE3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képzési szint 2015 (jelentkezők)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32911832895888016"/>
          <c:y val="4.1666666666668241E-4"/>
          <c:w val="0.40287467191601051"/>
          <c:h val="0.6714577865266842"/>
        </c:manualLayout>
      </c:layout>
      <c:pieChart>
        <c:varyColors val="1"/>
        <c:ser>
          <c:idx val="0"/>
          <c:order val="0"/>
          <c:explosion val="4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BB-4F4F-8DA5-EE94E820EC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8BB-4F4F-8DA5-EE94E820EC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8BB-4F4F-8DA5-EE94E820EC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8BB-4F4F-8DA5-EE94E820EC3D}"/>
              </c:ext>
            </c:extLst>
          </c:dPt>
          <c:cat>
            <c:strRef>
              <c:f>összesített!$A$105:$A$108</c:f>
              <c:strCache>
                <c:ptCount val="4"/>
                <c:pt idx="0">
                  <c:v>alap</c:v>
                </c:pt>
                <c:pt idx="1">
                  <c:v>mester</c:v>
                </c:pt>
                <c:pt idx="2">
                  <c:v>osztatlan</c:v>
                </c:pt>
                <c:pt idx="3">
                  <c:v>FOSZ</c:v>
                </c:pt>
              </c:strCache>
            </c:strRef>
          </c:cat>
          <c:val>
            <c:numRef>
              <c:f>összesített!$B$105:$B$108</c:f>
              <c:numCache>
                <c:formatCode>General</c:formatCode>
                <c:ptCount val="4"/>
                <c:pt idx="0">
                  <c:v>7082</c:v>
                </c:pt>
                <c:pt idx="1">
                  <c:v>298</c:v>
                </c:pt>
                <c:pt idx="2">
                  <c:v>1094</c:v>
                </c:pt>
                <c:pt idx="3">
                  <c:v>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4-4C00-BF14-1F29728B6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2018 képzési szint felvettek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B4D-4AD5-9541-889AAD886F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B4D-4AD5-9541-889AAD886F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B4D-4AD5-9541-889AAD886F5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B4D-4AD5-9541-889AAD886F53}"/>
              </c:ext>
            </c:extLst>
          </c:dPt>
          <c:cat>
            <c:strRef>
              <c:f>összesített!$L$108:$L$111</c:f>
              <c:strCache>
                <c:ptCount val="4"/>
                <c:pt idx="0">
                  <c:v>alap</c:v>
                </c:pt>
                <c:pt idx="1">
                  <c:v>mester</c:v>
                </c:pt>
                <c:pt idx="2">
                  <c:v>osztatlan</c:v>
                </c:pt>
                <c:pt idx="3">
                  <c:v>FOSZ</c:v>
                </c:pt>
              </c:strCache>
            </c:strRef>
          </c:cat>
          <c:val>
            <c:numRef>
              <c:f>összesített!$M$108:$M$111</c:f>
              <c:numCache>
                <c:formatCode>General</c:formatCode>
                <c:ptCount val="4"/>
                <c:pt idx="0">
                  <c:v>1457</c:v>
                </c:pt>
                <c:pt idx="1">
                  <c:v>300</c:v>
                </c:pt>
                <c:pt idx="2">
                  <c:v>227</c:v>
                </c:pt>
                <c:pt idx="3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0-4B29-9B0B-73C5356D3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AVK jelentkezőinek megoszlása tagozat szerint</a:t>
            </a:r>
          </a:p>
          <a:p>
            <a:pPr>
              <a:defRPr/>
            </a:pPr>
            <a:r>
              <a:rPr lang="hu-HU"/>
              <a:t>(2015-2018)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AVK!$D$58</c:f>
              <c:strCache>
                <c:ptCount val="1"/>
                <c:pt idx="0">
                  <c:v>össz nappali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AVK!$E$56:$P$57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AVK!$E$58:$P$58</c:f>
              <c:numCache>
                <c:formatCode>General</c:formatCode>
                <c:ptCount val="12"/>
                <c:pt idx="0">
                  <c:v>347</c:v>
                </c:pt>
                <c:pt idx="1">
                  <c:v>77</c:v>
                </c:pt>
                <c:pt idx="2">
                  <c:v>36</c:v>
                </c:pt>
                <c:pt idx="3">
                  <c:v>371</c:v>
                </c:pt>
                <c:pt idx="4">
                  <c:v>83</c:v>
                </c:pt>
                <c:pt idx="5">
                  <c:v>34</c:v>
                </c:pt>
                <c:pt idx="6">
                  <c:v>259</c:v>
                </c:pt>
                <c:pt idx="7">
                  <c:v>52</c:v>
                </c:pt>
                <c:pt idx="8">
                  <c:v>23</c:v>
                </c:pt>
                <c:pt idx="9">
                  <c:v>299</c:v>
                </c:pt>
                <c:pt idx="10">
                  <c:v>68</c:v>
                </c:pt>
                <c:pt idx="1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0-4080-941E-09C10DD2835E}"/>
            </c:ext>
          </c:extLst>
        </c:ser>
        <c:ser>
          <c:idx val="1"/>
          <c:order val="1"/>
          <c:tx>
            <c:strRef>
              <c:f>AVK!$D$59</c:f>
              <c:strCache>
                <c:ptCount val="1"/>
                <c:pt idx="0">
                  <c:v>össz levelező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AVK!$E$56:$P$57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AVK!$E$59:$P$59</c:f>
              <c:numCache>
                <c:formatCode>General</c:formatCode>
                <c:ptCount val="12"/>
                <c:pt idx="0">
                  <c:v>339</c:v>
                </c:pt>
                <c:pt idx="1">
                  <c:v>83</c:v>
                </c:pt>
                <c:pt idx="2">
                  <c:v>54</c:v>
                </c:pt>
                <c:pt idx="3">
                  <c:v>434</c:v>
                </c:pt>
                <c:pt idx="4">
                  <c:v>126</c:v>
                </c:pt>
                <c:pt idx="5">
                  <c:v>106</c:v>
                </c:pt>
                <c:pt idx="6">
                  <c:v>377</c:v>
                </c:pt>
                <c:pt idx="7">
                  <c:v>128</c:v>
                </c:pt>
                <c:pt idx="8">
                  <c:v>86</c:v>
                </c:pt>
                <c:pt idx="9">
                  <c:v>335</c:v>
                </c:pt>
                <c:pt idx="10">
                  <c:v>99</c:v>
                </c:pt>
                <c:pt idx="11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0-4080-941E-09C10DD28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6880096"/>
        <c:axId val="1132713664"/>
      </c:barChart>
      <c:catAx>
        <c:axId val="110688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32713664"/>
        <c:crosses val="autoZero"/>
        <c:auto val="1"/>
        <c:lblAlgn val="ctr"/>
        <c:lblOffset val="100"/>
        <c:noMultiLvlLbl val="0"/>
      </c:catAx>
      <c:valAx>
        <c:axId val="113271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688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képzési szint 2018 felvettek</a:t>
            </a:r>
            <a:r>
              <a:rPr lang="hu-HU" sz="1400" b="0" i="0" u="none" strike="noStrike" baseline="0"/>
              <a:t> </a:t>
            </a:r>
            <a:endParaRPr lang="hu-H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E05-4FF0-A30D-FB9FC826BE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E05-4FF0-A30D-FB9FC826BE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E05-4FF0-A30D-FB9FC826BE2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E05-4FF0-A30D-FB9FC826BE21}"/>
              </c:ext>
            </c:extLst>
          </c:dPt>
          <c:cat>
            <c:strRef>
              <c:f>összesített!$A$110:$A$113</c:f>
              <c:strCache>
                <c:ptCount val="4"/>
                <c:pt idx="0">
                  <c:v>alap</c:v>
                </c:pt>
                <c:pt idx="1">
                  <c:v>mester</c:v>
                </c:pt>
                <c:pt idx="2">
                  <c:v>osztatlan</c:v>
                </c:pt>
                <c:pt idx="3">
                  <c:v>FOSZ</c:v>
                </c:pt>
              </c:strCache>
            </c:strRef>
          </c:cat>
          <c:val>
            <c:numRef>
              <c:f>összesített!$B$110:$B$113</c:f>
              <c:numCache>
                <c:formatCode>General</c:formatCode>
                <c:ptCount val="4"/>
                <c:pt idx="0">
                  <c:v>1081</c:v>
                </c:pt>
                <c:pt idx="1">
                  <c:v>68</c:v>
                </c:pt>
                <c:pt idx="2">
                  <c:v>245</c:v>
                </c:pt>
                <c:pt idx="3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5D-40DB-9CC7-69DBA7CFF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Felvettek 2018 kampuszonként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F73-4169-8907-3C58541CEA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F73-4169-8907-3C58541CEA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F73-4169-8907-3C58541CEA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F73-4169-8907-3C58541CEAD9}"/>
              </c:ext>
            </c:extLst>
          </c:dPt>
          <c:cat>
            <c:strRef>
              <c:f>összesített!$L$56:$L$59</c:f>
              <c:strCache>
                <c:ptCount val="4"/>
                <c:pt idx="0">
                  <c:v>Eger</c:v>
                </c:pt>
                <c:pt idx="1">
                  <c:v>Gyöngyös</c:v>
                </c:pt>
                <c:pt idx="2">
                  <c:v>Sárospatak</c:v>
                </c:pt>
                <c:pt idx="3">
                  <c:v>Jászberény</c:v>
                </c:pt>
              </c:strCache>
            </c:strRef>
          </c:cat>
          <c:val>
            <c:numRef>
              <c:f>összesített!$M$56:$M$59</c:f>
              <c:numCache>
                <c:formatCode>General</c:formatCode>
                <c:ptCount val="4"/>
                <c:pt idx="0">
                  <c:v>1832</c:v>
                </c:pt>
                <c:pt idx="1">
                  <c:v>292</c:v>
                </c:pt>
                <c:pt idx="2">
                  <c:v>107</c:v>
                </c:pt>
                <c:pt idx="3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0-4A18-B18B-284A39BAF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EKE-AVK nappali tagozatú felvettek képzési szintjei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összesített!$A$126</c:f>
              <c:strCache>
                <c:ptCount val="1"/>
                <c:pt idx="0">
                  <c:v>EKE-AVK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22-417B-8EC3-2C32C66E52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22-417B-8EC3-2C32C66E52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A22-417B-8EC3-2C32C66E52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A22-417B-8EC3-2C32C66E529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A22-417B-8EC3-2C32C66E5298}"/>
              </c:ext>
            </c:extLst>
          </c:dPt>
          <c:cat>
            <c:strRef>
              <c:f>összesített!$B$125:$F$125</c:f>
              <c:strCache>
                <c:ptCount val="5"/>
                <c:pt idx="0">
                  <c:v>Alap</c:v>
                </c:pt>
                <c:pt idx="1">
                  <c:v>Osztatlan</c:v>
                </c:pt>
                <c:pt idx="2">
                  <c:v>FOSZ</c:v>
                </c:pt>
                <c:pt idx="3">
                  <c:v>Mester</c:v>
                </c:pt>
                <c:pt idx="4">
                  <c:v>Össz</c:v>
                </c:pt>
              </c:strCache>
            </c:strRef>
          </c:cat>
          <c:val>
            <c:numRef>
              <c:f>összesített!$B$126:$F$126</c:f>
              <c:numCache>
                <c:formatCode>General</c:formatCode>
                <c:ptCount val="5"/>
                <c:pt idx="0">
                  <c:v>32</c:v>
                </c:pt>
                <c:pt idx="1">
                  <c:v>0</c:v>
                </c:pt>
                <c:pt idx="2">
                  <c:v>18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0-4B55-8394-018479256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AVK jelentkezőinek</a:t>
            </a:r>
            <a:r>
              <a:rPr lang="hu-HU" baseline="0"/>
              <a:t> összesített adatai</a:t>
            </a:r>
          </a:p>
          <a:p>
            <a:pPr>
              <a:defRPr/>
            </a:pPr>
            <a:r>
              <a:rPr lang="hu-HU" baseline="0"/>
              <a:t>(2015-2018)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'AVK diagramok'!$B$17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'AVK diagramok'!$A$18:$A$20</c:f>
              <c:strCache>
                <c:ptCount val="3"/>
                <c:pt idx="0">
                  <c:v>Összes jelentkező</c:v>
                </c:pt>
                <c:pt idx="1">
                  <c:v>Első helyes jelentkező</c:v>
                </c:pt>
                <c:pt idx="2">
                  <c:v>Felvett hallgató</c:v>
                </c:pt>
              </c:strCache>
            </c:strRef>
          </c:cat>
          <c:val>
            <c:numRef>
              <c:f>'AVK diagramok'!$B$18:$B$20</c:f>
              <c:numCache>
                <c:formatCode>General</c:formatCode>
                <c:ptCount val="3"/>
                <c:pt idx="0">
                  <c:v>686</c:v>
                </c:pt>
                <c:pt idx="1">
                  <c:v>160</c:v>
                </c:pt>
                <c:pt idx="2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1-4E6F-8CE5-3D4CD04FD49C}"/>
            </c:ext>
          </c:extLst>
        </c:ser>
        <c:ser>
          <c:idx val="1"/>
          <c:order val="1"/>
          <c:tx>
            <c:strRef>
              <c:f>'AVK diagramok'!$C$17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'AVK diagramok'!$A$18:$A$20</c:f>
              <c:strCache>
                <c:ptCount val="3"/>
                <c:pt idx="0">
                  <c:v>Összes jelentkező</c:v>
                </c:pt>
                <c:pt idx="1">
                  <c:v>Első helyes jelentkező</c:v>
                </c:pt>
                <c:pt idx="2">
                  <c:v>Felvett hallgató</c:v>
                </c:pt>
              </c:strCache>
            </c:strRef>
          </c:cat>
          <c:val>
            <c:numRef>
              <c:f>'AVK diagramok'!$C$18:$C$20</c:f>
              <c:numCache>
                <c:formatCode>General</c:formatCode>
                <c:ptCount val="3"/>
                <c:pt idx="0">
                  <c:v>805</c:v>
                </c:pt>
                <c:pt idx="1">
                  <c:v>209</c:v>
                </c:pt>
                <c:pt idx="2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A1-4E6F-8CE5-3D4CD04FD49C}"/>
            </c:ext>
          </c:extLst>
        </c:ser>
        <c:ser>
          <c:idx val="2"/>
          <c:order val="2"/>
          <c:tx>
            <c:strRef>
              <c:f>'AVK diagramok'!$D$17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'AVK diagramok'!$A$18:$A$20</c:f>
              <c:strCache>
                <c:ptCount val="3"/>
                <c:pt idx="0">
                  <c:v>Összes jelentkező</c:v>
                </c:pt>
                <c:pt idx="1">
                  <c:v>Első helyes jelentkező</c:v>
                </c:pt>
                <c:pt idx="2">
                  <c:v>Felvett hallgató</c:v>
                </c:pt>
              </c:strCache>
            </c:strRef>
          </c:cat>
          <c:val>
            <c:numRef>
              <c:f>'AVK diagramok'!$D$18:$D$20</c:f>
              <c:numCache>
                <c:formatCode>General</c:formatCode>
                <c:ptCount val="3"/>
                <c:pt idx="0">
                  <c:v>636</c:v>
                </c:pt>
                <c:pt idx="1">
                  <c:v>180</c:v>
                </c:pt>
                <c:pt idx="2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A1-4E6F-8CE5-3D4CD04FD49C}"/>
            </c:ext>
          </c:extLst>
        </c:ser>
        <c:ser>
          <c:idx val="3"/>
          <c:order val="3"/>
          <c:tx>
            <c:strRef>
              <c:f>'AVK diagramok'!$E$17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'AVK diagramok'!$A$18:$A$20</c:f>
              <c:strCache>
                <c:ptCount val="3"/>
                <c:pt idx="0">
                  <c:v>Összes jelentkező</c:v>
                </c:pt>
                <c:pt idx="1">
                  <c:v>Első helyes jelentkező</c:v>
                </c:pt>
                <c:pt idx="2">
                  <c:v>Felvett hallgató</c:v>
                </c:pt>
              </c:strCache>
            </c:strRef>
          </c:cat>
          <c:val>
            <c:numRef>
              <c:f>'AVK diagramok'!$E$18:$E$20</c:f>
              <c:numCache>
                <c:formatCode>General</c:formatCode>
                <c:ptCount val="3"/>
                <c:pt idx="0">
                  <c:v>634</c:v>
                </c:pt>
                <c:pt idx="1">
                  <c:v>167</c:v>
                </c:pt>
                <c:pt idx="2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A1-4E6F-8CE5-3D4CD04FD4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07632688"/>
        <c:axId val="1007630608"/>
      </c:barChart>
      <c:catAx>
        <c:axId val="1007632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7630608"/>
        <c:crosses val="autoZero"/>
        <c:auto val="1"/>
        <c:lblAlgn val="ctr"/>
        <c:lblOffset val="100"/>
        <c:noMultiLvlLbl val="0"/>
      </c:catAx>
      <c:valAx>
        <c:axId val="1007630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763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748972003499563"/>
          <c:y val="0.89409667541557303"/>
          <c:w val="0.67224256342957134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BTK-ra jelentkezett hallgatók képzési területenkénti megoszlása</a:t>
            </a:r>
          </a:p>
          <a:p>
            <a:pPr>
              <a:defRPr/>
            </a:pPr>
            <a:r>
              <a:rPr lang="hu-HU"/>
              <a:t>(2015-2018)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BTK!$C$77</c:f>
              <c:strCache>
                <c:ptCount val="1"/>
                <c:pt idx="0">
                  <c:v>Bölcs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BTK!$D$75:$N$76</c:f>
              <c:multiLvlStrCache>
                <c:ptCount val="11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BTK!$D$77:$N$77</c:f>
              <c:numCache>
                <c:formatCode>General</c:formatCode>
                <c:ptCount val="11"/>
                <c:pt idx="0">
                  <c:v>494</c:v>
                </c:pt>
                <c:pt idx="1">
                  <c:v>102</c:v>
                </c:pt>
                <c:pt idx="2">
                  <c:v>78</c:v>
                </c:pt>
                <c:pt idx="3">
                  <c:v>509</c:v>
                </c:pt>
                <c:pt idx="4">
                  <c:v>104</c:v>
                </c:pt>
                <c:pt idx="5">
                  <c:v>78</c:v>
                </c:pt>
                <c:pt idx="6">
                  <c:v>439</c:v>
                </c:pt>
                <c:pt idx="7">
                  <c:v>118</c:v>
                </c:pt>
                <c:pt idx="8">
                  <c:v>82</c:v>
                </c:pt>
                <c:pt idx="9">
                  <c:v>454</c:v>
                </c:pt>
                <c:pt idx="10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A-4531-AE7A-9D720E8F9989}"/>
            </c:ext>
          </c:extLst>
        </c:ser>
        <c:ser>
          <c:idx val="1"/>
          <c:order val="1"/>
          <c:tx>
            <c:strRef>
              <c:f>BTK!$C$78</c:f>
              <c:strCache>
                <c:ptCount val="1"/>
                <c:pt idx="0">
                  <c:v>Műv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BTK!$D$75:$N$76</c:f>
              <c:multiLvlStrCache>
                <c:ptCount val="11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BTK!$D$78:$N$78</c:f>
              <c:numCache>
                <c:formatCode>General</c:formatCode>
                <c:ptCount val="11"/>
                <c:pt idx="0">
                  <c:v>78</c:v>
                </c:pt>
                <c:pt idx="1">
                  <c:v>16</c:v>
                </c:pt>
                <c:pt idx="2">
                  <c:v>19</c:v>
                </c:pt>
                <c:pt idx="3">
                  <c:v>93</c:v>
                </c:pt>
                <c:pt idx="4">
                  <c:v>16</c:v>
                </c:pt>
                <c:pt idx="5">
                  <c:v>12</c:v>
                </c:pt>
                <c:pt idx="6">
                  <c:v>85</c:v>
                </c:pt>
                <c:pt idx="7">
                  <c:v>16</c:v>
                </c:pt>
                <c:pt idx="8">
                  <c:v>31</c:v>
                </c:pt>
                <c:pt idx="9">
                  <c:v>95</c:v>
                </c:pt>
                <c:pt idx="1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7A-4531-AE7A-9D720E8F9989}"/>
            </c:ext>
          </c:extLst>
        </c:ser>
        <c:ser>
          <c:idx val="2"/>
          <c:order val="2"/>
          <c:tx>
            <c:strRef>
              <c:f>BTK!$C$79</c:f>
              <c:strCache>
                <c:ptCount val="1"/>
                <c:pt idx="0">
                  <c:v>Művk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BTK!$D$75:$N$76</c:f>
              <c:multiLvlStrCache>
                <c:ptCount val="11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BTK!$D$79:$N$79</c:f>
              <c:numCache>
                <c:formatCode>General</c:formatCode>
                <c:ptCount val="11"/>
                <c:pt idx="0">
                  <c:v>471</c:v>
                </c:pt>
                <c:pt idx="1">
                  <c:v>152</c:v>
                </c:pt>
                <c:pt idx="2">
                  <c:v>132</c:v>
                </c:pt>
                <c:pt idx="3">
                  <c:v>552</c:v>
                </c:pt>
                <c:pt idx="4">
                  <c:v>192</c:v>
                </c:pt>
                <c:pt idx="5">
                  <c:v>124</c:v>
                </c:pt>
                <c:pt idx="6">
                  <c:v>540</c:v>
                </c:pt>
                <c:pt idx="7">
                  <c:v>187</c:v>
                </c:pt>
                <c:pt idx="8">
                  <c:v>110</c:v>
                </c:pt>
                <c:pt idx="9">
                  <c:v>590</c:v>
                </c:pt>
                <c:pt idx="10">
                  <c:v>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7A-4531-AE7A-9D720E8F9989}"/>
            </c:ext>
          </c:extLst>
        </c:ser>
        <c:ser>
          <c:idx val="3"/>
          <c:order val="3"/>
          <c:tx>
            <c:strRef>
              <c:f>BTK!$C$80</c:f>
              <c:strCache>
                <c:ptCount val="1"/>
                <c:pt idx="0">
                  <c:v>Ped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BTK!$D$75:$N$76</c:f>
              <c:multiLvlStrCache>
                <c:ptCount val="11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BTK!$D$80:$N$80</c:f>
              <c:numCache>
                <c:formatCode>General</c:formatCode>
                <c:ptCount val="11"/>
                <c:pt idx="0">
                  <c:v>488</c:v>
                </c:pt>
                <c:pt idx="1">
                  <c:v>141</c:v>
                </c:pt>
                <c:pt idx="2">
                  <c:v>108</c:v>
                </c:pt>
                <c:pt idx="3">
                  <c:v>592</c:v>
                </c:pt>
                <c:pt idx="4">
                  <c:v>176</c:v>
                </c:pt>
                <c:pt idx="5">
                  <c:v>150</c:v>
                </c:pt>
                <c:pt idx="6">
                  <c:v>946</c:v>
                </c:pt>
                <c:pt idx="7">
                  <c:v>281</c:v>
                </c:pt>
                <c:pt idx="8">
                  <c:v>218</c:v>
                </c:pt>
                <c:pt idx="9">
                  <c:v>850</c:v>
                </c:pt>
                <c:pt idx="10">
                  <c:v>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7A-4531-AE7A-9D720E8F9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0299264"/>
        <c:axId val="1140293440"/>
      </c:lineChart>
      <c:catAx>
        <c:axId val="114029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40293440"/>
        <c:crosses val="autoZero"/>
        <c:auto val="1"/>
        <c:lblAlgn val="ctr"/>
        <c:lblOffset val="100"/>
        <c:noMultiLvlLbl val="0"/>
      </c:catAx>
      <c:valAx>
        <c:axId val="114029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40299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Képzési szint választás</a:t>
            </a:r>
          </a:p>
          <a:p>
            <a:pPr>
              <a:defRPr/>
            </a:pPr>
            <a:endParaRPr lang="hu-H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BTK!$C$53</c:f>
              <c:strCache>
                <c:ptCount val="1"/>
                <c:pt idx="0">
                  <c:v>Alap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BTK!$D$51:$O$52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BTK!$D$53:$O$53</c:f>
              <c:numCache>
                <c:formatCode>General</c:formatCode>
                <c:ptCount val="12"/>
                <c:pt idx="0">
                  <c:v>879</c:v>
                </c:pt>
                <c:pt idx="1">
                  <c:v>224</c:v>
                </c:pt>
                <c:pt idx="2">
                  <c:v>193</c:v>
                </c:pt>
                <c:pt idx="3">
                  <c:v>930</c:v>
                </c:pt>
                <c:pt idx="4">
                  <c:v>251</c:v>
                </c:pt>
                <c:pt idx="5">
                  <c:v>170</c:v>
                </c:pt>
                <c:pt idx="6">
                  <c:v>859</c:v>
                </c:pt>
                <c:pt idx="7">
                  <c:v>253</c:v>
                </c:pt>
                <c:pt idx="8">
                  <c:v>167</c:v>
                </c:pt>
                <c:pt idx="9">
                  <c:v>912</c:v>
                </c:pt>
                <c:pt idx="10">
                  <c:v>273</c:v>
                </c:pt>
                <c:pt idx="11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57-41FE-B024-754CE4D1865E}"/>
            </c:ext>
          </c:extLst>
        </c:ser>
        <c:ser>
          <c:idx val="1"/>
          <c:order val="1"/>
          <c:tx>
            <c:strRef>
              <c:f>BTK!$C$54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BTK!$D$51:$O$52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BTK!$D$54:$O$54</c:f>
            </c:numRef>
          </c:val>
          <c:extLst>
            <c:ext xmlns:c16="http://schemas.microsoft.com/office/drawing/2014/chart" uri="{C3380CC4-5D6E-409C-BE32-E72D297353CC}">
              <c16:uniqueId val="{00000001-4D57-41FE-B024-754CE4D1865E}"/>
            </c:ext>
          </c:extLst>
        </c:ser>
        <c:ser>
          <c:idx val="2"/>
          <c:order val="2"/>
          <c:tx>
            <c:strRef>
              <c:f>BTK!$C$55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BTK!$D$51:$O$52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BTK!$D$55:$O$55</c:f>
            </c:numRef>
          </c:val>
          <c:extLst>
            <c:ext xmlns:c16="http://schemas.microsoft.com/office/drawing/2014/chart" uri="{C3380CC4-5D6E-409C-BE32-E72D297353CC}">
              <c16:uniqueId val="{00000002-4D57-41FE-B024-754CE4D1865E}"/>
            </c:ext>
          </c:extLst>
        </c:ser>
        <c:ser>
          <c:idx val="3"/>
          <c:order val="3"/>
          <c:tx>
            <c:strRef>
              <c:f>BTK!$C$56</c:f>
              <c:strCache>
                <c:ptCount val="1"/>
                <c:pt idx="0">
                  <c:v>Mester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BTK!$D$51:$O$52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BTK!$D$56:$O$56</c:f>
              <c:numCache>
                <c:formatCode>General</c:formatCode>
                <c:ptCount val="12"/>
                <c:pt idx="0">
                  <c:v>86</c:v>
                </c:pt>
                <c:pt idx="1">
                  <c:v>30</c:v>
                </c:pt>
                <c:pt idx="2">
                  <c:v>17</c:v>
                </c:pt>
                <c:pt idx="3">
                  <c:v>131</c:v>
                </c:pt>
                <c:pt idx="4">
                  <c:v>45</c:v>
                </c:pt>
                <c:pt idx="5">
                  <c:v>32</c:v>
                </c:pt>
                <c:pt idx="6">
                  <c:v>120</c:v>
                </c:pt>
                <c:pt idx="7">
                  <c:v>52</c:v>
                </c:pt>
                <c:pt idx="8">
                  <c:v>25</c:v>
                </c:pt>
                <c:pt idx="9">
                  <c:v>132</c:v>
                </c:pt>
                <c:pt idx="10">
                  <c:v>44</c:v>
                </c:pt>
                <c:pt idx="11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57-41FE-B024-754CE4D1865E}"/>
            </c:ext>
          </c:extLst>
        </c:ser>
        <c:ser>
          <c:idx val="4"/>
          <c:order val="4"/>
          <c:tx>
            <c:strRef>
              <c:f>BTK!$C$57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BTK!$D$51:$O$52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BTK!$D$57:$O$57</c:f>
            </c:numRef>
          </c:val>
          <c:extLst>
            <c:ext xmlns:c16="http://schemas.microsoft.com/office/drawing/2014/chart" uri="{C3380CC4-5D6E-409C-BE32-E72D297353CC}">
              <c16:uniqueId val="{00000004-4D57-41FE-B024-754CE4D1865E}"/>
            </c:ext>
          </c:extLst>
        </c:ser>
        <c:ser>
          <c:idx val="5"/>
          <c:order val="5"/>
          <c:tx>
            <c:strRef>
              <c:f>BTK!$C$58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BTK!$D$51:$O$52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BTK!$D$58:$O$58</c:f>
            </c:numRef>
          </c:val>
          <c:extLst>
            <c:ext xmlns:c16="http://schemas.microsoft.com/office/drawing/2014/chart" uri="{C3380CC4-5D6E-409C-BE32-E72D297353CC}">
              <c16:uniqueId val="{00000005-4D57-41FE-B024-754CE4D1865E}"/>
            </c:ext>
          </c:extLst>
        </c:ser>
        <c:ser>
          <c:idx val="6"/>
          <c:order val="6"/>
          <c:tx>
            <c:strRef>
              <c:f>BTK!$C$59</c:f>
              <c:strCache>
                <c:ptCount val="1"/>
                <c:pt idx="0">
                  <c:v>FOSZ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BTK!$D$51:$O$52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BTK!$D$59:$O$59</c:f>
              <c:numCache>
                <c:formatCode>General</c:formatCode>
                <c:ptCount val="12"/>
                <c:pt idx="0">
                  <c:v>78</c:v>
                </c:pt>
                <c:pt idx="1">
                  <c:v>16</c:v>
                </c:pt>
                <c:pt idx="2">
                  <c:v>19</c:v>
                </c:pt>
                <c:pt idx="3">
                  <c:v>93</c:v>
                </c:pt>
                <c:pt idx="4">
                  <c:v>16</c:v>
                </c:pt>
                <c:pt idx="5">
                  <c:v>12</c:v>
                </c:pt>
                <c:pt idx="6">
                  <c:v>85</c:v>
                </c:pt>
                <c:pt idx="7">
                  <c:v>16</c:v>
                </c:pt>
                <c:pt idx="8">
                  <c:v>31</c:v>
                </c:pt>
                <c:pt idx="9">
                  <c:v>95</c:v>
                </c:pt>
                <c:pt idx="10">
                  <c:v>18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57-41FE-B024-754CE4D1865E}"/>
            </c:ext>
          </c:extLst>
        </c:ser>
        <c:ser>
          <c:idx val="7"/>
          <c:order val="7"/>
          <c:tx>
            <c:strRef>
              <c:f>BTK!$C$60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BTK!$D$51:$O$52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BTK!$D$60:$O$60</c:f>
            </c:numRef>
          </c:val>
          <c:extLst>
            <c:ext xmlns:c16="http://schemas.microsoft.com/office/drawing/2014/chart" uri="{C3380CC4-5D6E-409C-BE32-E72D297353CC}">
              <c16:uniqueId val="{00000007-4D57-41FE-B024-754CE4D1865E}"/>
            </c:ext>
          </c:extLst>
        </c:ser>
        <c:ser>
          <c:idx val="8"/>
          <c:order val="8"/>
          <c:tx>
            <c:strRef>
              <c:f>BTK!$C$61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BTK!$D$51:$O$52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BTK!$D$61:$O$61</c:f>
            </c:numRef>
          </c:val>
          <c:extLst>
            <c:ext xmlns:c16="http://schemas.microsoft.com/office/drawing/2014/chart" uri="{C3380CC4-5D6E-409C-BE32-E72D297353CC}">
              <c16:uniqueId val="{00000008-4D57-41FE-B024-754CE4D1865E}"/>
            </c:ext>
          </c:extLst>
        </c:ser>
        <c:ser>
          <c:idx val="9"/>
          <c:order val="9"/>
          <c:tx>
            <c:strRef>
              <c:f>BTK!$C$62</c:f>
              <c:strCache>
                <c:ptCount val="1"/>
                <c:pt idx="0">
                  <c:v>Osztatlan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BTK!$D$51:$O$52</c:f>
              <c:multiLvlStrCache>
                <c:ptCount val="12"/>
                <c:lvl>
                  <c:pt idx="0">
                    <c:v>össz</c:v>
                  </c:pt>
                  <c:pt idx="1">
                    <c:v>első helyes</c:v>
                  </c:pt>
                  <c:pt idx="2">
                    <c:v>felvett</c:v>
                  </c:pt>
                  <c:pt idx="3">
                    <c:v>össz</c:v>
                  </c:pt>
                  <c:pt idx="4">
                    <c:v>első helyes</c:v>
                  </c:pt>
                  <c:pt idx="5">
                    <c:v>felvett</c:v>
                  </c:pt>
                  <c:pt idx="6">
                    <c:v>össz</c:v>
                  </c:pt>
                  <c:pt idx="7">
                    <c:v>első helyes</c:v>
                  </c:pt>
                  <c:pt idx="8">
                    <c:v>felvett</c:v>
                  </c:pt>
                  <c:pt idx="9">
                    <c:v>össz</c:v>
                  </c:pt>
                  <c:pt idx="10">
                    <c:v>első helyes</c:v>
                  </c:pt>
                  <c:pt idx="11">
                    <c:v>felvett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BTK!$D$62:$O$62</c:f>
              <c:numCache>
                <c:formatCode>General</c:formatCode>
                <c:ptCount val="12"/>
                <c:pt idx="0">
                  <c:v>488</c:v>
                </c:pt>
                <c:pt idx="1">
                  <c:v>141</c:v>
                </c:pt>
                <c:pt idx="2">
                  <c:v>108</c:v>
                </c:pt>
                <c:pt idx="3">
                  <c:v>592</c:v>
                </c:pt>
                <c:pt idx="4">
                  <c:v>176</c:v>
                </c:pt>
                <c:pt idx="5">
                  <c:v>150</c:v>
                </c:pt>
                <c:pt idx="6">
                  <c:v>946</c:v>
                </c:pt>
                <c:pt idx="7">
                  <c:v>281</c:v>
                </c:pt>
                <c:pt idx="8">
                  <c:v>218</c:v>
                </c:pt>
                <c:pt idx="9">
                  <c:v>850</c:v>
                </c:pt>
                <c:pt idx="10">
                  <c:v>279</c:v>
                </c:pt>
                <c:pt idx="11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D57-41FE-B024-754CE4D18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0285120"/>
        <c:axId val="1140298016"/>
      </c:barChart>
      <c:catAx>
        <c:axId val="114028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40298016"/>
        <c:crosses val="autoZero"/>
        <c:auto val="1"/>
        <c:lblAlgn val="ctr"/>
        <c:lblOffset val="100"/>
        <c:noMultiLvlLbl val="0"/>
      </c:catAx>
      <c:valAx>
        <c:axId val="114029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4028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BTK összesített jelentkezői adatai</a:t>
            </a:r>
          </a:p>
          <a:p>
            <a:pPr>
              <a:defRPr/>
            </a:pPr>
            <a:r>
              <a:rPr lang="hu-HU"/>
              <a:t>(2015-2018)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'BTK diagram'!$A$2</c:f>
              <c:strCache>
                <c:ptCount val="1"/>
                <c:pt idx="0">
                  <c:v>Összes jelentkező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'BTK diagram'!$B$1:$E$1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'BTK diagram'!$B$2:$E$2</c:f>
              <c:numCache>
                <c:formatCode>General</c:formatCode>
                <c:ptCount val="4"/>
                <c:pt idx="0">
                  <c:v>1420</c:v>
                </c:pt>
                <c:pt idx="1">
                  <c:v>1616</c:v>
                </c:pt>
                <c:pt idx="2">
                  <c:v>1866</c:v>
                </c:pt>
                <c:pt idx="3">
                  <c:v>1989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AAB-8F24-4EE8ADFB2B87}"/>
            </c:ext>
          </c:extLst>
        </c:ser>
        <c:ser>
          <c:idx val="1"/>
          <c:order val="1"/>
          <c:tx>
            <c:strRef>
              <c:f>'BTK diagram'!$A$3</c:f>
              <c:strCache>
                <c:ptCount val="1"/>
                <c:pt idx="0">
                  <c:v>Első helyes jelentkező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'BTK diagram'!$B$1:$E$1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'BTK diagram'!$B$3:$E$3</c:f>
              <c:numCache>
                <c:formatCode>General</c:formatCode>
                <c:ptCount val="4"/>
                <c:pt idx="0">
                  <c:v>381</c:v>
                </c:pt>
                <c:pt idx="1">
                  <c:v>460</c:v>
                </c:pt>
                <c:pt idx="2">
                  <c:v>565</c:v>
                </c:pt>
                <c:pt idx="3">
                  <c:v>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AAB-8F24-4EE8ADFB2B87}"/>
            </c:ext>
          </c:extLst>
        </c:ser>
        <c:ser>
          <c:idx val="2"/>
          <c:order val="2"/>
          <c:tx>
            <c:strRef>
              <c:f>'BTK diagram'!$A$4</c:f>
              <c:strCache>
                <c:ptCount val="1"/>
                <c:pt idx="0">
                  <c:v>Felvett hallgató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'BTK diagram'!$B$1:$E$1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'BTK diagram'!$B$4:$E$4</c:f>
              <c:numCache>
                <c:formatCode>General</c:formatCode>
                <c:ptCount val="4"/>
                <c:pt idx="0">
                  <c:v>309</c:v>
                </c:pt>
                <c:pt idx="1">
                  <c:v>344</c:v>
                </c:pt>
                <c:pt idx="2">
                  <c:v>396</c:v>
                </c:pt>
                <c:pt idx="3">
                  <c:v>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06-4AAB-8F24-4EE8ADFB2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38167168"/>
        <c:axId val="1007631440"/>
      </c:barChart>
      <c:catAx>
        <c:axId val="1138167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7631440"/>
        <c:crosses val="autoZero"/>
        <c:auto val="1"/>
        <c:lblAlgn val="ctr"/>
        <c:lblOffset val="100"/>
        <c:noMultiLvlLbl val="0"/>
      </c:catAx>
      <c:valAx>
        <c:axId val="100763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3816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GTK jelentkezőinek összesített adatai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GTK!$C$138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GTK!$B$139:$B$141</c:f>
              <c:strCache>
                <c:ptCount val="3"/>
                <c:pt idx="0">
                  <c:v>Összes jelentkező</c:v>
                </c:pt>
                <c:pt idx="1">
                  <c:v>Első helyes jelentkező</c:v>
                </c:pt>
                <c:pt idx="2">
                  <c:v>Felvett hallgató</c:v>
                </c:pt>
              </c:strCache>
            </c:strRef>
          </c:cat>
          <c:val>
            <c:numRef>
              <c:f>GTK!$C$139:$C$141</c:f>
              <c:numCache>
                <c:formatCode>General</c:formatCode>
                <c:ptCount val="3"/>
                <c:pt idx="0">
                  <c:v>2523</c:v>
                </c:pt>
                <c:pt idx="1">
                  <c:v>580</c:v>
                </c:pt>
                <c:pt idx="2">
                  <c:v>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A-43D2-A96F-7EF1EA40DA62}"/>
            </c:ext>
          </c:extLst>
        </c:ser>
        <c:ser>
          <c:idx val="1"/>
          <c:order val="1"/>
          <c:tx>
            <c:strRef>
              <c:f>GTK!$D$138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GTK!$B$139:$B$141</c:f>
              <c:strCache>
                <c:ptCount val="3"/>
                <c:pt idx="0">
                  <c:v>Összes jelentkező</c:v>
                </c:pt>
                <c:pt idx="1">
                  <c:v>Első helyes jelentkező</c:v>
                </c:pt>
                <c:pt idx="2">
                  <c:v>Felvett hallgató</c:v>
                </c:pt>
              </c:strCache>
            </c:strRef>
          </c:cat>
          <c:val>
            <c:numRef>
              <c:f>GTK!$D$139:$D$141</c:f>
              <c:numCache>
                <c:formatCode>General</c:formatCode>
                <c:ptCount val="3"/>
                <c:pt idx="0">
                  <c:v>3238</c:v>
                </c:pt>
                <c:pt idx="1">
                  <c:v>776</c:v>
                </c:pt>
                <c:pt idx="2">
                  <c:v>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CA-43D2-A96F-7EF1EA40DA62}"/>
            </c:ext>
          </c:extLst>
        </c:ser>
        <c:ser>
          <c:idx val="2"/>
          <c:order val="2"/>
          <c:tx>
            <c:strRef>
              <c:f>GTK!$E$138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GTK!$B$139:$B$141</c:f>
              <c:strCache>
                <c:ptCount val="3"/>
                <c:pt idx="0">
                  <c:v>Összes jelentkező</c:v>
                </c:pt>
                <c:pt idx="1">
                  <c:v>Első helyes jelentkező</c:v>
                </c:pt>
                <c:pt idx="2">
                  <c:v>Felvett hallgató</c:v>
                </c:pt>
              </c:strCache>
            </c:strRef>
          </c:cat>
          <c:val>
            <c:numRef>
              <c:f>GTK!$E$139:$E$141</c:f>
              <c:numCache>
                <c:formatCode>General</c:formatCode>
                <c:ptCount val="3"/>
                <c:pt idx="0">
                  <c:v>2733</c:v>
                </c:pt>
                <c:pt idx="1">
                  <c:v>682</c:v>
                </c:pt>
                <c:pt idx="2">
                  <c:v>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CA-43D2-A96F-7EF1EA40DA62}"/>
            </c:ext>
          </c:extLst>
        </c:ser>
        <c:ser>
          <c:idx val="3"/>
          <c:order val="3"/>
          <c:tx>
            <c:strRef>
              <c:f>GTK!$F$138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GTK!$B$139:$B$141</c:f>
              <c:strCache>
                <c:ptCount val="3"/>
                <c:pt idx="0">
                  <c:v>Összes jelentkező</c:v>
                </c:pt>
                <c:pt idx="1">
                  <c:v>Első helyes jelentkező</c:v>
                </c:pt>
                <c:pt idx="2">
                  <c:v>Felvett hallgató</c:v>
                </c:pt>
              </c:strCache>
            </c:strRef>
          </c:cat>
          <c:val>
            <c:numRef>
              <c:f>GTK!$F$139:$F$141</c:f>
              <c:numCache>
                <c:formatCode>General</c:formatCode>
                <c:ptCount val="3"/>
                <c:pt idx="0">
                  <c:v>2647</c:v>
                </c:pt>
                <c:pt idx="1">
                  <c:v>699</c:v>
                </c:pt>
                <c:pt idx="2">
                  <c:v>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CA-43D2-A96F-7EF1EA40D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40293856"/>
        <c:axId val="1140291776"/>
      </c:barChart>
      <c:catAx>
        <c:axId val="1140293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40291776"/>
        <c:crosses val="autoZero"/>
        <c:auto val="1"/>
        <c:lblAlgn val="ctr"/>
        <c:lblOffset val="100"/>
        <c:noMultiLvlLbl val="0"/>
      </c:catAx>
      <c:valAx>
        <c:axId val="114029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4029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12" Type="http://schemas.openxmlformats.org/officeDocument/2006/relationships/chart" Target="../charts/chart42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11" Type="http://schemas.openxmlformats.org/officeDocument/2006/relationships/chart" Target="../charts/chart41.xml"/><Relationship Id="rId5" Type="http://schemas.openxmlformats.org/officeDocument/2006/relationships/chart" Target="../charts/chart3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242887</xdr:colOff>
      <xdr:row>44</xdr:row>
      <xdr:rowOff>14287</xdr:rowOff>
    </xdr:from>
    <xdr:to>
      <xdr:col>23</xdr:col>
      <xdr:colOff>547687</xdr:colOff>
      <xdr:row>57</xdr:row>
      <xdr:rowOff>176212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504825</xdr:colOff>
      <xdr:row>64</xdr:row>
      <xdr:rowOff>19050</xdr:rowOff>
    </xdr:from>
    <xdr:to>
      <xdr:col>22</xdr:col>
      <xdr:colOff>104775</xdr:colOff>
      <xdr:row>75</xdr:row>
      <xdr:rowOff>171450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338137</xdr:colOff>
      <xdr:row>0</xdr:row>
      <xdr:rowOff>28575</xdr:rowOff>
    </xdr:from>
    <xdr:to>
      <xdr:col>21</xdr:col>
      <xdr:colOff>33337</xdr:colOff>
      <xdr:row>14</xdr:row>
      <xdr:rowOff>85725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333375</xdr:colOff>
      <xdr:row>15</xdr:row>
      <xdr:rowOff>19050</xdr:rowOff>
    </xdr:from>
    <xdr:to>
      <xdr:col>21</xdr:col>
      <xdr:colOff>28575</xdr:colOff>
      <xdr:row>29</xdr:row>
      <xdr:rowOff>95250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14287</xdr:colOff>
      <xdr:row>11</xdr:row>
      <xdr:rowOff>123825</xdr:rowOff>
    </xdr:from>
    <xdr:to>
      <xdr:col>13</xdr:col>
      <xdr:colOff>319087</xdr:colOff>
      <xdr:row>22</xdr:row>
      <xdr:rowOff>152400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261937</xdr:colOff>
      <xdr:row>73</xdr:row>
      <xdr:rowOff>142875</xdr:rowOff>
    </xdr:from>
    <xdr:to>
      <xdr:col>23</xdr:col>
      <xdr:colOff>566737</xdr:colOff>
      <xdr:row>87</xdr:row>
      <xdr:rowOff>114300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23812</xdr:colOff>
      <xdr:row>47</xdr:row>
      <xdr:rowOff>180975</xdr:rowOff>
    </xdr:from>
    <xdr:to>
      <xdr:col>23</xdr:col>
      <xdr:colOff>328612</xdr:colOff>
      <xdr:row>69</xdr:row>
      <xdr:rowOff>47625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309562</xdr:colOff>
      <xdr:row>0</xdr:row>
      <xdr:rowOff>0</xdr:rowOff>
    </xdr:from>
    <xdr:to>
      <xdr:col>13</xdr:col>
      <xdr:colOff>4762</xdr:colOff>
      <xdr:row>8</xdr:row>
      <xdr:rowOff>38100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136</xdr:row>
      <xdr:rowOff>180975</xdr:rowOff>
    </xdr:from>
    <xdr:to>
      <xdr:col>17</xdr:col>
      <xdr:colOff>447674</xdr:colOff>
      <xdr:row>145</xdr:row>
      <xdr:rowOff>19050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414337</xdr:colOff>
      <xdr:row>128</xdr:row>
      <xdr:rowOff>9525</xdr:rowOff>
    </xdr:from>
    <xdr:to>
      <xdr:col>24</xdr:col>
      <xdr:colOff>109537</xdr:colOff>
      <xdr:row>139</xdr:row>
      <xdr:rowOff>142875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433387</xdr:colOff>
      <xdr:row>60</xdr:row>
      <xdr:rowOff>47625</xdr:rowOff>
    </xdr:from>
    <xdr:to>
      <xdr:col>24</xdr:col>
      <xdr:colOff>128587</xdr:colOff>
      <xdr:row>89</xdr:row>
      <xdr:rowOff>123825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214311</xdr:colOff>
      <xdr:row>43</xdr:row>
      <xdr:rowOff>19050</xdr:rowOff>
    </xdr:from>
    <xdr:to>
      <xdr:col>25</xdr:col>
      <xdr:colOff>9524</xdr:colOff>
      <xdr:row>56</xdr:row>
      <xdr:rowOff>76200</xdr:rowOff>
    </xdr:to>
    <xdr:graphicFrame macro="">
      <xdr:nvGraphicFramePr>
        <xdr:cNvPr id="13" name="Diagra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485775</xdr:colOff>
      <xdr:row>92</xdr:row>
      <xdr:rowOff>52387</xdr:rowOff>
    </xdr:from>
    <xdr:to>
      <xdr:col>23</xdr:col>
      <xdr:colOff>238125</xdr:colOff>
      <xdr:row>127</xdr:row>
      <xdr:rowOff>23812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366712</xdr:colOff>
      <xdr:row>10</xdr:row>
      <xdr:rowOff>114300</xdr:rowOff>
    </xdr:from>
    <xdr:to>
      <xdr:col>25</xdr:col>
      <xdr:colOff>61912</xdr:colOff>
      <xdr:row>46</xdr:row>
      <xdr:rowOff>114300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471487</xdr:colOff>
      <xdr:row>98</xdr:row>
      <xdr:rowOff>142875</xdr:rowOff>
    </xdr:from>
    <xdr:to>
      <xdr:col>13</xdr:col>
      <xdr:colOff>442912</xdr:colOff>
      <xdr:row>106</xdr:row>
      <xdr:rowOff>123825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495299</xdr:colOff>
      <xdr:row>93</xdr:row>
      <xdr:rowOff>152400</xdr:rowOff>
    </xdr:from>
    <xdr:to>
      <xdr:col>23</xdr:col>
      <xdr:colOff>585786</xdr:colOff>
      <xdr:row>103</xdr:row>
      <xdr:rowOff>19050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80962</xdr:colOff>
      <xdr:row>23</xdr:row>
      <xdr:rowOff>161925</xdr:rowOff>
    </xdr:from>
    <xdr:to>
      <xdr:col>24</xdr:col>
      <xdr:colOff>47625</xdr:colOff>
      <xdr:row>58</xdr:row>
      <xdr:rowOff>171450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52387</xdr:colOff>
      <xdr:row>60</xdr:row>
      <xdr:rowOff>0</xdr:rowOff>
    </xdr:from>
    <xdr:to>
      <xdr:col>24</xdr:col>
      <xdr:colOff>257175</xdr:colOff>
      <xdr:row>83</xdr:row>
      <xdr:rowOff>85725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595312</xdr:colOff>
      <xdr:row>84</xdr:row>
      <xdr:rowOff>28575</xdr:rowOff>
    </xdr:from>
    <xdr:to>
      <xdr:col>24</xdr:col>
      <xdr:colOff>219075</xdr:colOff>
      <xdr:row>90</xdr:row>
      <xdr:rowOff>142875</xdr:rowOff>
    </xdr:to>
    <xdr:graphicFrame macro="">
      <xdr:nvGraphicFramePr>
        <xdr:cNvPr id="12" name="Diagra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295275</xdr:colOff>
      <xdr:row>67</xdr:row>
      <xdr:rowOff>76200</xdr:rowOff>
    </xdr:from>
    <xdr:to>
      <xdr:col>23</xdr:col>
      <xdr:colOff>600075</xdr:colOff>
      <xdr:row>99</xdr:row>
      <xdr:rowOff>57150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204787</xdr:colOff>
      <xdr:row>96</xdr:row>
      <xdr:rowOff>104775</xdr:rowOff>
    </xdr:from>
    <xdr:to>
      <xdr:col>23</xdr:col>
      <xdr:colOff>457200</xdr:colOff>
      <xdr:row>103</xdr:row>
      <xdr:rowOff>104775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276224</xdr:colOff>
      <xdr:row>104</xdr:row>
      <xdr:rowOff>85725</xdr:rowOff>
    </xdr:from>
    <xdr:to>
      <xdr:col>22</xdr:col>
      <xdr:colOff>561975</xdr:colOff>
      <xdr:row>111</xdr:row>
      <xdr:rowOff>152400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428625</xdr:colOff>
      <xdr:row>123</xdr:row>
      <xdr:rowOff>95250</xdr:rowOff>
    </xdr:from>
    <xdr:to>
      <xdr:col>23</xdr:col>
      <xdr:colOff>266700</xdr:colOff>
      <xdr:row>129</xdr:row>
      <xdr:rowOff>133350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590549</xdr:colOff>
      <xdr:row>130</xdr:row>
      <xdr:rowOff>76200</xdr:rowOff>
    </xdr:from>
    <xdr:to>
      <xdr:col>23</xdr:col>
      <xdr:colOff>47624</xdr:colOff>
      <xdr:row>137</xdr:row>
      <xdr:rowOff>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280987</xdr:colOff>
      <xdr:row>114</xdr:row>
      <xdr:rowOff>133350</xdr:rowOff>
    </xdr:from>
    <xdr:to>
      <xdr:col>23</xdr:col>
      <xdr:colOff>533400</xdr:colOff>
      <xdr:row>123</xdr:row>
      <xdr:rowOff>28575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519111</xdr:colOff>
      <xdr:row>56</xdr:row>
      <xdr:rowOff>142874</xdr:rowOff>
    </xdr:from>
    <xdr:to>
      <xdr:col>23</xdr:col>
      <xdr:colOff>314324</xdr:colOff>
      <xdr:row>66</xdr:row>
      <xdr:rowOff>57149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452437</xdr:colOff>
      <xdr:row>47</xdr:row>
      <xdr:rowOff>19050</xdr:rowOff>
    </xdr:from>
    <xdr:to>
      <xdr:col>23</xdr:col>
      <xdr:colOff>323850</xdr:colOff>
      <xdr:row>56</xdr:row>
      <xdr:rowOff>114300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42862</xdr:colOff>
      <xdr:row>96</xdr:row>
      <xdr:rowOff>76200</xdr:rowOff>
    </xdr:from>
    <xdr:to>
      <xdr:col>28</xdr:col>
      <xdr:colOff>347662</xdr:colOff>
      <xdr:row>104</xdr:row>
      <xdr:rowOff>104775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23812</xdr:colOff>
      <xdr:row>134</xdr:row>
      <xdr:rowOff>142875</xdr:rowOff>
    </xdr:from>
    <xdr:to>
      <xdr:col>22</xdr:col>
      <xdr:colOff>328612</xdr:colOff>
      <xdr:row>148</xdr:row>
      <xdr:rowOff>66675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404812</xdr:colOff>
      <xdr:row>86</xdr:row>
      <xdr:rowOff>19050</xdr:rowOff>
    </xdr:from>
    <xdr:to>
      <xdr:col>23</xdr:col>
      <xdr:colOff>100012</xdr:colOff>
      <xdr:row>98</xdr:row>
      <xdr:rowOff>333375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319087</xdr:colOff>
      <xdr:row>0</xdr:row>
      <xdr:rowOff>152400</xdr:rowOff>
    </xdr:from>
    <xdr:to>
      <xdr:col>21</xdr:col>
      <xdr:colOff>14287</xdr:colOff>
      <xdr:row>15</xdr:row>
      <xdr:rowOff>19050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223837</xdr:colOff>
      <xdr:row>24</xdr:row>
      <xdr:rowOff>180975</xdr:rowOff>
    </xdr:from>
    <xdr:to>
      <xdr:col>21</xdr:col>
      <xdr:colOff>528637</xdr:colOff>
      <xdr:row>39</xdr:row>
      <xdr:rowOff>38100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280987</xdr:colOff>
      <xdr:row>45</xdr:row>
      <xdr:rowOff>180975</xdr:rowOff>
    </xdr:from>
    <xdr:to>
      <xdr:col>20</xdr:col>
      <xdr:colOff>585787</xdr:colOff>
      <xdr:row>59</xdr:row>
      <xdr:rowOff>180975</xdr:rowOff>
    </xdr:to>
    <xdr:graphicFrame macro="">
      <xdr:nvGraphicFramePr>
        <xdr:cNvPr id="12" name="Diagra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85725</xdr:colOff>
      <xdr:row>58</xdr:row>
      <xdr:rowOff>66675</xdr:rowOff>
    </xdr:from>
    <xdr:to>
      <xdr:col>20</xdr:col>
      <xdr:colOff>390525</xdr:colOff>
      <xdr:row>73</xdr:row>
      <xdr:rowOff>114300</xdr:rowOff>
    </xdr:to>
    <xdr:graphicFrame macro="">
      <xdr:nvGraphicFramePr>
        <xdr:cNvPr id="13" name="Diagra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95249</xdr:colOff>
      <xdr:row>88</xdr:row>
      <xdr:rowOff>161925</xdr:rowOff>
    </xdr:from>
    <xdr:to>
      <xdr:col>20</xdr:col>
      <xdr:colOff>447674</xdr:colOff>
      <xdr:row>103</xdr:row>
      <xdr:rowOff>28575</xdr:rowOff>
    </xdr:to>
    <xdr:graphicFrame macro="">
      <xdr:nvGraphicFramePr>
        <xdr:cNvPr id="15" name="Diagra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447675</xdr:colOff>
      <xdr:row>40</xdr:row>
      <xdr:rowOff>66675</xdr:rowOff>
    </xdr:from>
    <xdr:to>
      <xdr:col>20</xdr:col>
      <xdr:colOff>276225</xdr:colOff>
      <xdr:row>45</xdr:row>
      <xdr:rowOff>38100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152400</xdr:colOff>
      <xdr:row>103</xdr:row>
      <xdr:rowOff>85725</xdr:rowOff>
    </xdr:from>
    <xdr:to>
      <xdr:col>20</xdr:col>
      <xdr:colOff>438150</xdr:colOff>
      <xdr:row>110</xdr:row>
      <xdr:rowOff>171450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495300</xdr:colOff>
      <xdr:row>103</xdr:row>
      <xdr:rowOff>66675</xdr:rowOff>
    </xdr:from>
    <xdr:to>
      <xdr:col>8</xdr:col>
      <xdr:colOff>276225</xdr:colOff>
      <xdr:row>112</xdr:row>
      <xdr:rowOff>171450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161925</xdr:colOff>
      <xdr:row>111</xdr:row>
      <xdr:rowOff>23812</xdr:rowOff>
    </xdr:from>
    <xdr:to>
      <xdr:col>20</xdr:col>
      <xdr:colOff>66675</xdr:colOff>
      <xdr:row>121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123825</xdr:colOff>
      <xdr:row>110</xdr:row>
      <xdr:rowOff>109537</xdr:rowOff>
    </xdr:from>
    <xdr:to>
      <xdr:col>8</xdr:col>
      <xdr:colOff>514350</xdr:colOff>
      <xdr:row>120</xdr:row>
      <xdr:rowOff>85725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428625</xdr:colOff>
      <xdr:row>40</xdr:row>
      <xdr:rowOff>90487</xdr:rowOff>
    </xdr:from>
    <xdr:to>
      <xdr:col>14</xdr:col>
      <xdr:colOff>381000</xdr:colOff>
      <xdr:row>44</xdr:row>
      <xdr:rowOff>209550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152400</xdr:colOff>
      <xdr:row>122</xdr:row>
      <xdr:rowOff>4762</xdr:rowOff>
    </xdr:from>
    <xdr:to>
      <xdr:col>20</xdr:col>
      <xdr:colOff>561975</xdr:colOff>
      <xdr:row>130</xdr:row>
      <xdr:rowOff>133350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elentkez&#233;si_stat_2015-2017_N_EKE_18kieg_felvett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K"/>
      <sheetName val="AVK diagramok"/>
      <sheetName val="BTK"/>
      <sheetName val="BTK diagram"/>
      <sheetName val="GTK"/>
      <sheetName val="PK"/>
      <sheetName val="TTK"/>
      <sheetName val="o_tanár"/>
      <sheetName val="összesített"/>
    </sheetNames>
    <sheetDataSet>
      <sheetData sheetId="0">
        <row r="47">
          <cell r="N47">
            <v>466</v>
          </cell>
          <cell r="O47">
            <v>129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zoomScaleNormal="100" workbookViewId="0">
      <pane ySplit="1" topLeftCell="A2" activePane="bottomLeft" state="frozen"/>
      <selection pane="bottomLeft" activeCell="Q3" sqref="Q3:Q4"/>
    </sheetView>
  </sheetViews>
  <sheetFormatPr defaultRowHeight="15" x14ac:dyDescent="0.25"/>
  <cols>
    <col min="1" max="1" width="22.5703125" style="2" customWidth="1"/>
    <col min="2" max="2" width="10" style="2" bestFit="1" customWidth="1"/>
    <col min="3" max="7" width="8.28515625" style="2" customWidth="1"/>
    <col min="8" max="9" width="8.28515625" style="6" customWidth="1"/>
    <col min="10" max="10" width="12.5703125" style="6" bestFit="1" customWidth="1"/>
    <col min="11" max="16" width="8.28515625" style="2" customWidth="1"/>
    <col min="17" max="16384" width="9.140625" style="2"/>
  </cols>
  <sheetData>
    <row r="1" spans="1:16" s="1" customFormat="1" ht="15.75" customHeight="1" thickBot="1" x14ac:dyDescent="0.25">
      <c r="A1" s="126" t="s">
        <v>19</v>
      </c>
      <c r="B1" s="26"/>
      <c r="C1" s="124">
        <v>0</v>
      </c>
      <c r="D1" s="128" t="s">
        <v>22</v>
      </c>
      <c r="E1" s="121">
        <v>2015</v>
      </c>
      <c r="F1" s="122"/>
      <c r="G1" s="123"/>
      <c r="H1" s="121">
        <v>2016</v>
      </c>
      <c r="I1" s="122"/>
      <c r="J1" s="123"/>
      <c r="K1" s="121">
        <v>2017</v>
      </c>
      <c r="L1" s="122"/>
      <c r="M1" s="123"/>
      <c r="N1" s="121">
        <v>2018</v>
      </c>
      <c r="O1" s="122"/>
      <c r="P1" s="123"/>
    </row>
    <row r="2" spans="1:16" s="1" customFormat="1" ht="13.5" thickBot="1" x14ac:dyDescent="0.25">
      <c r="A2" s="127"/>
      <c r="B2" s="27"/>
      <c r="C2" s="125"/>
      <c r="D2" s="129"/>
      <c r="E2" s="7" t="s">
        <v>20</v>
      </c>
      <c r="F2" s="7" t="s">
        <v>145</v>
      </c>
      <c r="G2" s="7" t="s">
        <v>136</v>
      </c>
      <c r="H2" s="7" t="s">
        <v>20</v>
      </c>
      <c r="I2" s="7" t="s">
        <v>145</v>
      </c>
      <c r="J2" s="7" t="s">
        <v>136</v>
      </c>
      <c r="K2" s="7" t="s">
        <v>20</v>
      </c>
      <c r="L2" s="7" t="s">
        <v>145</v>
      </c>
      <c r="M2" s="7" t="s">
        <v>136</v>
      </c>
      <c r="N2" s="7" t="s">
        <v>20</v>
      </c>
      <c r="O2" s="7" t="s">
        <v>145</v>
      </c>
      <c r="P2" s="7" t="s">
        <v>136</v>
      </c>
    </row>
    <row r="3" spans="1:16" ht="13.5" customHeight="1" thickBot="1" x14ac:dyDescent="0.3">
      <c r="A3" s="8" t="s">
        <v>72</v>
      </c>
      <c r="B3" s="30" t="s">
        <v>148</v>
      </c>
      <c r="C3" s="10" t="s">
        <v>137</v>
      </c>
      <c r="D3" s="11" t="s">
        <v>35</v>
      </c>
      <c r="E3" s="12">
        <v>47</v>
      </c>
      <c r="F3" s="13">
        <v>7</v>
      </c>
      <c r="G3" s="14">
        <v>6</v>
      </c>
      <c r="H3" s="12">
        <v>56</v>
      </c>
      <c r="I3" s="13">
        <v>12</v>
      </c>
      <c r="J3" s="14">
        <v>6</v>
      </c>
      <c r="K3" s="12">
        <v>49</v>
      </c>
      <c r="L3" s="13">
        <v>8</v>
      </c>
      <c r="M3" s="14">
        <v>6</v>
      </c>
      <c r="N3" s="12">
        <v>74</v>
      </c>
      <c r="O3" s="13">
        <v>22</v>
      </c>
      <c r="P3" s="14">
        <v>11</v>
      </c>
    </row>
    <row r="4" spans="1:16" ht="13.5" customHeight="1" thickBot="1" x14ac:dyDescent="0.3">
      <c r="A4" s="9" t="s">
        <v>39</v>
      </c>
      <c r="B4" s="31" t="s">
        <v>149</v>
      </c>
      <c r="C4" s="10" t="s">
        <v>137</v>
      </c>
      <c r="D4" s="15" t="s">
        <v>35</v>
      </c>
      <c r="E4" s="16">
        <v>0</v>
      </c>
      <c r="F4" s="17">
        <v>0</v>
      </c>
      <c r="G4" s="18">
        <v>0</v>
      </c>
      <c r="H4" s="12">
        <v>29</v>
      </c>
      <c r="I4" s="13">
        <v>7</v>
      </c>
      <c r="J4" s="18">
        <v>0</v>
      </c>
      <c r="K4" s="12">
        <v>40</v>
      </c>
      <c r="L4" s="13">
        <v>8</v>
      </c>
      <c r="M4" s="18">
        <v>9</v>
      </c>
      <c r="N4" s="12">
        <v>57</v>
      </c>
      <c r="O4" s="13">
        <v>17</v>
      </c>
      <c r="P4" s="18">
        <v>15</v>
      </c>
    </row>
    <row r="5" spans="1:16" ht="13.5" customHeight="1" thickBot="1" x14ac:dyDescent="0.3">
      <c r="A5" s="8" t="s">
        <v>38</v>
      </c>
      <c r="B5" s="30" t="s">
        <v>148</v>
      </c>
      <c r="C5" s="10" t="s">
        <v>139</v>
      </c>
      <c r="D5" s="11" t="s">
        <v>35</v>
      </c>
      <c r="E5" s="12">
        <v>49</v>
      </c>
      <c r="F5" s="13">
        <v>18</v>
      </c>
      <c r="G5" s="14">
        <v>9</v>
      </c>
      <c r="H5" s="12">
        <v>68</v>
      </c>
      <c r="I5" s="13">
        <v>17</v>
      </c>
      <c r="J5" s="14">
        <v>12</v>
      </c>
      <c r="K5" s="12">
        <v>62</v>
      </c>
      <c r="L5" s="13">
        <v>21</v>
      </c>
      <c r="M5" s="14">
        <v>10</v>
      </c>
      <c r="N5" s="12">
        <v>54</v>
      </c>
      <c r="O5" s="13">
        <v>13</v>
      </c>
      <c r="P5" s="14">
        <v>7</v>
      </c>
    </row>
    <row r="6" spans="1:16" ht="13.5" customHeight="1" thickBot="1" x14ac:dyDescent="0.3">
      <c r="A6" s="9" t="s">
        <v>41</v>
      </c>
      <c r="B6" s="31" t="s">
        <v>148</v>
      </c>
      <c r="C6" s="10" t="s">
        <v>139</v>
      </c>
      <c r="D6" s="15" t="s">
        <v>35</v>
      </c>
      <c r="E6" s="16">
        <v>44</v>
      </c>
      <c r="F6" s="17">
        <v>7</v>
      </c>
      <c r="G6" s="18">
        <v>0</v>
      </c>
      <c r="H6" s="12">
        <v>41</v>
      </c>
      <c r="I6" s="13">
        <v>10</v>
      </c>
      <c r="J6" s="18">
        <v>8</v>
      </c>
      <c r="K6" s="12">
        <v>41</v>
      </c>
      <c r="L6" s="13">
        <v>11</v>
      </c>
      <c r="M6" s="18">
        <v>6</v>
      </c>
      <c r="N6" s="12">
        <v>52</v>
      </c>
      <c r="O6" s="13">
        <v>12</v>
      </c>
      <c r="P6" s="18">
        <v>10</v>
      </c>
    </row>
    <row r="7" spans="1:16" ht="13.5" customHeight="1" thickBot="1" x14ac:dyDescent="0.3">
      <c r="A7" s="8" t="s">
        <v>41</v>
      </c>
      <c r="B7" s="30" t="s">
        <v>148</v>
      </c>
      <c r="C7" s="10" t="s">
        <v>137</v>
      </c>
      <c r="D7" s="11" t="s">
        <v>35</v>
      </c>
      <c r="E7" s="12">
        <v>72</v>
      </c>
      <c r="F7" s="13">
        <v>16</v>
      </c>
      <c r="G7" s="14">
        <v>13</v>
      </c>
      <c r="H7" s="12">
        <v>69</v>
      </c>
      <c r="I7" s="13">
        <v>15</v>
      </c>
      <c r="J7" s="14">
        <v>12</v>
      </c>
      <c r="K7" s="12">
        <v>47</v>
      </c>
      <c r="L7" s="13">
        <v>8</v>
      </c>
      <c r="M7" s="14">
        <v>0</v>
      </c>
      <c r="N7" s="12">
        <v>45</v>
      </c>
      <c r="O7" s="13">
        <v>7</v>
      </c>
      <c r="P7" s="14">
        <v>6</v>
      </c>
    </row>
    <row r="8" spans="1:16" ht="13.5" customHeight="1" thickBot="1" x14ac:dyDescent="0.3">
      <c r="A8" s="9" t="s">
        <v>39</v>
      </c>
      <c r="B8" s="31" t="s">
        <v>149</v>
      </c>
      <c r="C8" s="10" t="s">
        <v>139</v>
      </c>
      <c r="D8" s="15" t="s">
        <v>35</v>
      </c>
      <c r="E8" s="16"/>
      <c r="F8" s="17"/>
      <c r="G8" s="18"/>
      <c r="H8" s="12">
        <v>28</v>
      </c>
      <c r="I8" s="13">
        <v>9</v>
      </c>
      <c r="J8" s="18">
        <v>9</v>
      </c>
      <c r="K8" s="12">
        <v>44</v>
      </c>
      <c r="L8" s="13">
        <v>13</v>
      </c>
      <c r="M8" s="18">
        <v>7</v>
      </c>
      <c r="N8" s="12">
        <v>45</v>
      </c>
      <c r="O8" s="13">
        <v>13</v>
      </c>
      <c r="P8" s="18">
        <v>12</v>
      </c>
    </row>
    <row r="9" spans="1:16" ht="13.5" customHeight="1" thickBot="1" x14ac:dyDescent="0.3">
      <c r="A9" s="8" t="s">
        <v>40</v>
      </c>
      <c r="B9" s="30" t="s">
        <v>148</v>
      </c>
      <c r="C9" s="10" t="s">
        <v>139</v>
      </c>
      <c r="D9" s="11" t="s">
        <v>35</v>
      </c>
      <c r="E9" s="12">
        <v>47</v>
      </c>
      <c r="F9" s="13">
        <v>13</v>
      </c>
      <c r="G9" s="14">
        <v>6</v>
      </c>
      <c r="H9" s="12">
        <v>39</v>
      </c>
      <c r="I9" s="13">
        <v>12</v>
      </c>
      <c r="J9" s="14">
        <v>15</v>
      </c>
      <c r="K9" s="12">
        <v>45</v>
      </c>
      <c r="L9" s="13">
        <v>16</v>
      </c>
      <c r="M9" s="14">
        <v>11</v>
      </c>
      <c r="N9" s="12">
        <v>39</v>
      </c>
      <c r="O9" s="13">
        <v>13</v>
      </c>
      <c r="P9" s="14">
        <v>10</v>
      </c>
    </row>
    <row r="10" spans="1:16" ht="13.5" customHeight="1" thickBot="1" x14ac:dyDescent="0.3">
      <c r="A10" s="9" t="s">
        <v>76</v>
      </c>
      <c r="B10" s="31" t="s">
        <v>148</v>
      </c>
      <c r="C10" s="10" t="s">
        <v>138</v>
      </c>
      <c r="D10" s="15" t="s">
        <v>35</v>
      </c>
      <c r="E10" s="16">
        <v>17</v>
      </c>
      <c r="F10" s="17">
        <v>3</v>
      </c>
      <c r="G10" s="18">
        <v>0</v>
      </c>
      <c r="H10" s="12">
        <v>49</v>
      </c>
      <c r="I10" s="13">
        <v>5</v>
      </c>
      <c r="J10" s="18">
        <v>9</v>
      </c>
      <c r="K10" s="12">
        <v>29</v>
      </c>
      <c r="L10" s="13">
        <v>5</v>
      </c>
      <c r="M10" s="18">
        <v>8</v>
      </c>
      <c r="N10" s="12">
        <v>36</v>
      </c>
      <c r="O10" s="13">
        <v>6</v>
      </c>
      <c r="P10" s="18">
        <v>12</v>
      </c>
    </row>
    <row r="11" spans="1:16" ht="13.5" customHeight="1" thickBot="1" x14ac:dyDescent="0.3">
      <c r="A11" s="8" t="s">
        <v>77</v>
      </c>
      <c r="B11" s="30" t="s">
        <v>148</v>
      </c>
      <c r="C11" s="10" t="s">
        <v>140</v>
      </c>
      <c r="D11" s="11" t="s">
        <v>35</v>
      </c>
      <c r="E11" s="12">
        <v>21</v>
      </c>
      <c r="F11" s="13">
        <v>6</v>
      </c>
      <c r="G11" s="14">
        <v>6</v>
      </c>
      <c r="H11" s="12">
        <v>30</v>
      </c>
      <c r="I11" s="13">
        <v>7</v>
      </c>
      <c r="J11" s="14">
        <v>9</v>
      </c>
      <c r="K11" s="12">
        <v>30</v>
      </c>
      <c r="L11" s="13">
        <v>10</v>
      </c>
      <c r="M11" s="14">
        <v>7</v>
      </c>
      <c r="N11" s="12">
        <v>35</v>
      </c>
      <c r="O11" s="13">
        <v>7</v>
      </c>
      <c r="P11" s="14">
        <v>8</v>
      </c>
    </row>
    <row r="12" spans="1:16" ht="13.5" customHeight="1" thickBot="1" x14ac:dyDescent="0.3">
      <c r="A12" s="9" t="s">
        <v>37</v>
      </c>
      <c r="B12" s="31" t="s">
        <v>148</v>
      </c>
      <c r="C12" s="10" t="s">
        <v>139</v>
      </c>
      <c r="D12" s="15" t="s">
        <v>35</v>
      </c>
      <c r="E12" s="16">
        <v>28</v>
      </c>
      <c r="F12" s="17">
        <v>3</v>
      </c>
      <c r="G12" s="18">
        <v>0</v>
      </c>
      <c r="H12" s="12">
        <v>53</v>
      </c>
      <c r="I12" s="13">
        <v>16</v>
      </c>
      <c r="J12" s="18">
        <v>12</v>
      </c>
      <c r="K12" s="12">
        <v>48</v>
      </c>
      <c r="L12" s="13">
        <v>14</v>
      </c>
      <c r="M12" s="18">
        <v>8</v>
      </c>
      <c r="N12" s="12">
        <v>30</v>
      </c>
      <c r="O12" s="13">
        <v>9</v>
      </c>
      <c r="P12" s="18">
        <v>0</v>
      </c>
    </row>
    <row r="13" spans="1:16" ht="13.5" customHeight="1" thickBot="1" x14ac:dyDescent="0.3">
      <c r="A13" s="8" t="s">
        <v>78</v>
      </c>
      <c r="B13" s="30" t="s">
        <v>150</v>
      </c>
      <c r="C13" s="10" t="s">
        <v>140</v>
      </c>
      <c r="D13" s="11" t="s">
        <v>35</v>
      </c>
      <c r="E13" s="12"/>
      <c r="F13" s="13"/>
      <c r="G13" s="14"/>
      <c r="H13" s="12">
        <v>25</v>
      </c>
      <c r="I13" s="13">
        <v>14</v>
      </c>
      <c r="J13" s="14">
        <v>16</v>
      </c>
      <c r="K13" s="12">
        <v>32</v>
      </c>
      <c r="L13" s="13">
        <v>16</v>
      </c>
      <c r="M13" s="14">
        <v>14</v>
      </c>
      <c r="N13" s="12">
        <v>27</v>
      </c>
      <c r="O13" s="13">
        <v>9</v>
      </c>
      <c r="P13" s="14">
        <v>14</v>
      </c>
    </row>
    <row r="14" spans="1:16" ht="13.5" customHeight="1" thickBot="1" x14ac:dyDescent="0.3">
      <c r="A14" s="20" t="s">
        <v>77</v>
      </c>
      <c r="B14" s="29" t="s">
        <v>148</v>
      </c>
      <c r="C14" s="10" t="s">
        <v>138</v>
      </c>
      <c r="D14" s="15" t="s">
        <v>35</v>
      </c>
      <c r="E14" s="16">
        <v>25</v>
      </c>
      <c r="F14" s="17">
        <v>5</v>
      </c>
      <c r="G14" s="18">
        <v>8</v>
      </c>
      <c r="H14" s="12">
        <v>12</v>
      </c>
      <c r="I14" s="13">
        <v>1</v>
      </c>
      <c r="J14" s="18">
        <v>0</v>
      </c>
      <c r="K14" s="12">
        <v>20</v>
      </c>
      <c r="L14" s="13">
        <v>4</v>
      </c>
      <c r="M14" s="18">
        <v>0</v>
      </c>
      <c r="N14" s="12">
        <v>25</v>
      </c>
      <c r="O14" s="13">
        <v>4</v>
      </c>
      <c r="P14" s="18">
        <v>6</v>
      </c>
    </row>
    <row r="15" spans="1:16" ht="13.5" customHeight="1" thickBot="1" x14ac:dyDescent="0.3">
      <c r="A15" s="8" t="s">
        <v>76</v>
      </c>
      <c r="B15" s="30" t="s">
        <v>148</v>
      </c>
      <c r="C15" s="10" t="s">
        <v>140</v>
      </c>
      <c r="D15" s="11" t="s">
        <v>35</v>
      </c>
      <c r="E15" s="12">
        <v>29</v>
      </c>
      <c r="F15" s="13">
        <v>6</v>
      </c>
      <c r="G15" s="14">
        <v>10</v>
      </c>
      <c r="H15" s="12">
        <v>25</v>
      </c>
      <c r="I15" s="13">
        <v>2</v>
      </c>
      <c r="J15" s="14">
        <v>0</v>
      </c>
      <c r="K15" s="12">
        <v>25</v>
      </c>
      <c r="L15" s="13">
        <v>11</v>
      </c>
      <c r="M15" s="14">
        <v>12</v>
      </c>
      <c r="N15" s="12">
        <v>22</v>
      </c>
      <c r="O15" s="13">
        <v>5</v>
      </c>
      <c r="P15" s="14">
        <v>10</v>
      </c>
    </row>
    <row r="16" spans="1:16" ht="13.5" customHeight="1" thickBot="1" x14ac:dyDescent="0.3">
      <c r="A16" s="20" t="s">
        <v>37</v>
      </c>
      <c r="B16" s="29" t="s">
        <v>148</v>
      </c>
      <c r="C16" s="10" t="s">
        <v>137</v>
      </c>
      <c r="D16" s="15" t="s">
        <v>35</v>
      </c>
      <c r="E16" s="16">
        <v>33</v>
      </c>
      <c r="F16" s="17">
        <v>8</v>
      </c>
      <c r="G16" s="18">
        <v>0</v>
      </c>
      <c r="H16" s="12">
        <v>32</v>
      </c>
      <c r="I16" s="13">
        <v>7</v>
      </c>
      <c r="J16" s="18">
        <v>7</v>
      </c>
      <c r="K16" s="12">
        <v>31</v>
      </c>
      <c r="L16" s="13">
        <v>6</v>
      </c>
      <c r="M16" s="18">
        <v>0</v>
      </c>
      <c r="N16" s="12">
        <v>20</v>
      </c>
      <c r="O16" s="13">
        <v>2</v>
      </c>
      <c r="P16" s="18">
        <v>0</v>
      </c>
    </row>
    <row r="17" spans="1:16" ht="13.5" customHeight="1" thickBot="1" x14ac:dyDescent="0.3">
      <c r="A17" s="8" t="s">
        <v>74</v>
      </c>
      <c r="B17" s="30" t="s">
        <v>150</v>
      </c>
      <c r="C17" s="10" t="s">
        <v>139</v>
      </c>
      <c r="D17" s="11" t="s">
        <v>35</v>
      </c>
      <c r="E17" s="12"/>
      <c r="F17" s="13"/>
      <c r="G17" s="14"/>
      <c r="H17" s="12"/>
      <c r="I17" s="13"/>
      <c r="J17" s="14"/>
      <c r="K17" s="12">
        <v>35</v>
      </c>
      <c r="L17" s="13">
        <v>12</v>
      </c>
      <c r="M17" s="14">
        <v>7</v>
      </c>
      <c r="N17" s="12">
        <v>19</v>
      </c>
      <c r="O17" s="13">
        <v>13</v>
      </c>
      <c r="P17" s="14">
        <v>9</v>
      </c>
    </row>
    <row r="18" spans="1:16" ht="13.5" customHeight="1" thickBot="1" x14ac:dyDescent="0.3">
      <c r="A18" s="20" t="s">
        <v>40</v>
      </c>
      <c r="B18" s="28" t="s">
        <v>148</v>
      </c>
      <c r="C18" s="10" t="s">
        <v>137</v>
      </c>
      <c r="D18" s="15" t="s">
        <v>35</v>
      </c>
      <c r="E18" s="16">
        <v>33</v>
      </c>
      <c r="F18" s="17">
        <v>5</v>
      </c>
      <c r="G18" s="18">
        <v>0</v>
      </c>
      <c r="H18" s="12">
        <v>33</v>
      </c>
      <c r="I18" s="13">
        <v>9</v>
      </c>
      <c r="J18" s="18">
        <v>0</v>
      </c>
      <c r="K18" s="12">
        <v>27</v>
      </c>
      <c r="L18" s="13">
        <v>8</v>
      </c>
      <c r="M18" s="18">
        <v>0</v>
      </c>
      <c r="N18" s="12">
        <v>17</v>
      </c>
      <c r="O18" s="13">
        <v>5</v>
      </c>
      <c r="P18" s="18">
        <v>0</v>
      </c>
    </row>
    <row r="19" spans="1:16" ht="13.5" customHeight="1" thickBot="1" x14ac:dyDescent="0.3">
      <c r="A19" s="21" t="s">
        <v>74</v>
      </c>
      <c r="B19" s="28" t="s">
        <v>150</v>
      </c>
      <c r="C19" s="10" t="s">
        <v>137</v>
      </c>
      <c r="D19" s="11" t="s">
        <v>35</v>
      </c>
      <c r="E19" s="12"/>
      <c r="F19" s="13"/>
      <c r="G19" s="14"/>
      <c r="H19" s="12"/>
      <c r="I19" s="13"/>
      <c r="J19" s="14"/>
      <c r="K19" s="12"/>
      <c r="L19" s="13"/>
      <c r="M19" s="14"/>
      <c r="N19" s="12">
        <v>14</v>
      </c>
      <c r="O19" s="13">
        <v>3</v>
      </c>
      <c r="P19" s="14">
        <v>0</v>
      </c>
    </row>
    <row r="20" spans="1:16" ht="13.5" customHeight="1" thickBot="1" x14ac:dyDescent="0.3">
      <c r="A20" s="9" t="s">
        <v>41</v>
      </c>
      <c r="B20" s="30" t="s">
        <v>148</v>
      </c>
      <c r="C20" s="10" t="s">
        <v>142</v>
      </c>
      <c r="D20" s="15" t="s">
        <v>35</v>
      </c>
      <c r="E20" s="16">
        <v>18</v>
      </c>
      <c r="F20" s="17">
        <v>5</v>
      </c>
      <c r="G20" s="18">
        <v>4</v>
      </c>
      <c r="H20" s="12">
        <v>8</v>
      </c>
      <c r="I20" s="13">
        <v>2</v>
      </c>
      <c r="J20" s="18">
        <v>0</v>
      </c>
      <c r="K20" s="12">
        <v>15</v>
      </c>
      <c r="L20" s="13">
        <v>4</v>
      </c>
      <c r="M20" s="18">
        <v>4</v>
      </c>
      <c r="N20" s="12">
        <v>12</v>
      </c>
      <c r="O20" s="13">
        <v>5</v>
      </c>
      <c r="P20" s="18">
        <v>4</v>
      </c>
    </row>
    <row r="21" spans="1:16" ht="13.5" customHeight="1" thickBot="1" x14ac:dyDescent="0.3">
      <c r="A21" s="21" t="s">
        <v>78</v>
      </c>
      <c r="B21" s="28" t="s">
        <v>150</v>
      </c>
      <c r="C21" s="10" t="s">
        <v>138</v>
      </c>
      <c r="D21" s="11" t="s">
        <v>35</v>
      </c>
      <c r="E21" s="12"/>
      <c r="F21" s="13"/>
      <c r="G21" s="14"/>
      <c r="H21" s="12">
        <v>11</v>
      </c>
      <c r="I21" s="13">
        <v>7</v>
      </c>
      <c r="J21" s="14">
        <v>0</v>
      </c>
      <c r="K21" s="12">
        <v>12</v>
      </c>
      <c r="L21" s="13">
        <v>4</v>
      </c>
      <c r="M21" s="14">
        <v>0</v>
      </c>
      <c r="N21" s="12">
        <v>10</v>
      </c>
      <c r="O21" s="13">
        <v>2</v>
      </c>
      <c r="P21" s="14">
        <v>0</v>
      </c>
    </row>
    <row r="22" spans="1:16" ht="13.5" customHeight="1" thickBot="1" x14ac:dyDescent="0.3">
      <c r="A22" s="20" t="s">
        <v>41</v>
      </c>
      <c r="B22" s="29" t="s">
        <v>148</v>
      </c>
      <c r="C22" s="10" t="s">
        <v>141</v>
      </c>
      <c r="D22" s="15" t="s">
        <v>35</v>
      </c>
      <c r="E22" s="16">
        <v>6</v>
      </c>
      <c r="F22" s="17">
        <v>5</v>
      </c>
      <c r="G22" s="18">
        <v>0</v>
      </c>
      <c r="H22" s="12">
        <v>2</v>
      </c>
      <c r="I22" s="13">
        <v>0</v>
      </c>
      <c r="J22" s="18">
        <v>0</v>
      </c>
      <c r="K22" s="12">
        <v>4</v>
      </c>
      <c r="L22" s="13">
        <v>1</v>
      </c>
      <c r="M22" s="18">
        <v>0</v>
      </c>
      <c r="N22" s="12">
        <v>1</v>
      </c>
      <c r="O22" s="13">
        <v>0</v>
      </c>
      <c r="P22" s="18">
        <v>0</v>
      </c>
    </row>
    <row r="23" spans="1:16" ht="13.5" customHeight="1" thickBot="1" x14ac:dyDescent="0.3">
      <c r="A23" s="21" t="s">
        <v>107</v>
      </c>
      <c r="B23" s="28" t="s">
        <v>148</v>
      </c>
      <c r="C23" s="10" t="s">
        <v>137</v>
      </c>
      <c r="D23" s="11" t="s">
        <v>35</v>
      </c>
      <c r="E23" s="12">
        <v>40</v>
      </c>
      <c r="F23" s="13">
        <v>9</v>
      </c>
      <c r="G23" s="14">
        <v>0</v>
      </c>
      <c r="H23" s="12">
        <v>35</v>
      </c>
      <c r="I23" s="13">
        <v>14</v>
      </c>
      <c r="J23" s="14">
        <v>0</v>
      </c>
      <c r="K23" s="12"/>
      <c r="L23" s="13"/>
      <c r="M23" s="14"/>
      <c r="N23" s="12"/>
      <c r="O23" s="13"/>
      <c r="P23" s="14"/>
    </row>
    <row r="24" spans="1:16" ht="13.5" customHeight="1" thickBot="1" x14ac:dyDescent="0.3">
      <c r="A24" s="9" t="s">
        <v>73</v>
      </c>
      <c r="B24" s="30" t="s">
        <v>148</v>
      </c>
      <c r="C24" s="10" t="s">
        <v>137</v>
      </c>
      <c r="D24" s="15" t="s">
        <v>35</v>
      </c>
      <c r="E24" s="16"/>
      <c r="F24" s="17"/>
      <c r="G24" s="18"/>
      <c r="H24" s="12"/>
      <c r="I24" s="13"/>
      <c r="J24" s="18"/>
      <c r="K24" s="12"/>
      <c r="L24" s="13"/>
      <c r="M24" s="18"/>
      <c r="N24" s="12"/>
      <c r="O24" s="13"/>
      <c r="P24" s="18">
        <v>0</v>
      </c>
    </row>
    <row r="25" spans="1:16" ht="13.5" customHeight="1" thickBot="1" x14ac:dyDescent="0.3">
      <c r="A25" s="8" t="s">
        <v>108</v>
      </c>
      <c r="B25" s="30" t="s">
        <v>148</v>
      </c>
      <c r="C25" s="10" t="s">
        <v>137</v>
      </c>
      <c r="D25" s="11" t="s">
        <v>35</v>
      </c>
      <c r="E25" s="12">
        <v>74</v>
      </c>
      <c r="F25" s="13">
        <v>19</v>
      </c>
      <c r="G25" s="14">
        <v>9</v>
      </c>
      <c r="H25" s="12">
        <v>29</v>
      </c>
      <c r="I25" s="13">
        <v>4</v>
      </c>
      <c r="J25" s="14">
        <v>0</v>
      </c>
      <c r="K25" s="12"/>
      <c r="L25" s="13"/>
      <c r="M25" s="14"/>
      <c r="N25" s="12"/>
      <c r="O25" s="13"/>
      <c r="P25" s="14"/>
    </row>
    <row r="26" spans="1:16" ht="13.5" customHeight="1" thickBot="1" x14ac:dyDescent="0.3">
      <c r="A26" s="9" t="s">
        <v>75</v>
      </c>
      <c r="B26" s="31" t="s">
        <v>148</v>
      </c>
      <c r="C26" s="10" t="s">
        <v>137</v>
      </c>
      <c r="D26" s="15" t="s">
        <v>35</v>
      </c>
      <c r="E26" s="16"/>
      <c r="F26" s="17"/>
      <c r="G26" s="18"/>
      <c r="H26" s="12"/>
      <c r="I26" s="13"/>
      <c r="J26" s="18"/>
      <c r="K26" s="12">
        <v>0</v>
      </c>
      <c r="L26" s="13">
        <v>0</v>
      </c>
      <c r="M26" s="18">
        <v>0</v>
      </c>
      <c r="N26" s="12"/>
      <c r="O26" s="13"/>
      <c r="P26" s="18">
        <v>0</v>
      </c>
    </row>
    <row r="27" spans="1:16" ht="13.5" customHeight="1" thickBot="1" x14ac:dyDescent="0.3">
      <c r="A27" s="8" t="s">
        <v>39</v>
      </c>
      <c r="B27" s="30" t="s">
        <v>149</v>
      </c>
      <c r="C27" s="10" t="s">
        <v>138</v>
      </c>
      <c r="D27" s="11" t="s">
        <v>35</v>
      </c>
      <c r="E27" s="12">
        <v>0</v>
      </c>
      <c r="F27" s="13">
        <v>0</v>
      </c>
      <c r="G27" s="14">
        <v>0</v>
      </c>
      <c r="H27" s="12">
        <v>14</v>
      </c>
      <c r="I27" s="13">
        <v>2</v>
      </c>
      <c r="J27" s="14">
        <v>0</v>
      </c>
      <c r="K27" s="12"/>
      <c r="L27" s="13"/>
      <c r="M27" s="14"/>
      <c r="N27" s="12"/>
      <c r="O27" s="13"/>
      <c r="P27" s="14"/>
    </row>
    <row r="28" spans="1:16" ht="13.5" customHeight="1" thickBot="1" x14ac:dyDescent="0.3">
      <c r="A28" s="9" t="s">
        <v>107</v>
      </c>
      <c r="B28" s="31" t="s">
        <v>148</v>
      </c>
      <c r="C28" s="10" t="s">
        <v>139</v>
      </c>
      <c r="D28" s="15" t="s">
        <v>35</v>
      </c>
      <c r="E28" s="16">
        <v>56</v>
      </c>
      <c r="F28" s="17">
        <v>10</v>
      </c>
      <c r="G28" s="18">
        <v>5</v>
      </c>
      <c r="H28" s="12">
        <v>56</v>
      </c>
      <c r="I28" s="13">
        <v>24</v>
      </c>
      <c r="J28" s="18">
        <v>18</v>
      </c>
      <c r="K28" s="12">
        <v>0</v>
      </c>
      <c r="L28" s="13">
        <v>0</v>
      </c>
      <c r="M28" s="18">
        <v>0</v>
      </c>
      <c r="N28" s="12"/>
      <c r="O28" s="13"/>
      <c r="P28" s="18"/>
    </row>
    <row r="29" spans="1:16" ht="13.5" customHeight="1" thickBot="1" x14ac:dyDescent="0.3">
      <c r="A29" s="8" t="s">
        <v>108</v>
      </c>
      <c r="B29" s="30" t="s">
        <v>148</v>
      </c>
      <c r="C29" s="10" t="s">
        <v>139</v>
      </c>
      <c r="D29" s="11" t="s">
        <v>35</v>
      </c>
      <c r="E29" s="12">
        <v>47</v>
      </c>
      <c r="F29" s="13">
        <v>15</v>
      </c>
      <c r="G29" s="14">
        <v>14</v>
      </c>
      <c r="H29" s="12">
        <v>37</v>
      </c>
      <c r="I29" s="13">
        <v>9</v>
      </c>
      <c r="J29" s="14">
        <v>7</v>
      </c>
      <c r="K29" s="12"/>
      <c r="L29" s="13"/>
      <c r="M29" s="14"/>
      <c r="N29" s="12"/>
      <c r="O29" s="13"/>
      <c r="P29" s="14"/>
    </row>
    <row r="30" spans="1:16" ht="13.5" customHeight="1" thickBot="1" x14ac:dyDescent="0.3">
      <c r="A30" s="20" t="s">
        <v>39</v>
      </c>
      <c r="B30" s="29" t="s">
        <v>149</v>
      </c>
      <c r="C30" s="10" t="s">
        <v>140</v>
      </c>
      <c r="D30" s="15" t="s">
        <v>35</v>
      </c>
      <c r="E30" s="16"/>
      <c r="F30" s="17"/>
      <c r="G30" s="18"/>
      <c r="H30" s="12">
        <v>24</v>
      </c>
      <c r="I30" s="13">
        <v>4</v>
      </c>
      <c r="J30" s="18">
        <v>0</v>
      </c>
      <c r="K30" s="12"/>
      <c r="L30" s="13"/>
      <c r="M30" s="18"/>
      <c r="N30" s="12"/>
      <c r="O30" s="13"/>
      <c r="P30" s="18"/>
    </row>
    <row r="31" spans="1:16" x14ac:dyDescent="0.25">
      <c r="H31" s="2"/>
      <c r="I31" s="2"/>
      <c r="J31" s="2"/>
    </row>
    <row r="32" spans="1:16" x14ac:dyDescent="0.25">
      <c r="H32" s="2"/>
      <c r="I32" s="2"/>
      <c r="J32" s="2"/>
      <c r="P32" s="25"/>
    </row>
    <row r="39" spans="1:17" x14ac:dyDescent="0.25">
      <c r="E39" s="2">
        <f t="shared" ref="E39:O39" si="0">SUBTOTAL(9,E3:E38)</f>
        <v>686</v>
      </c>
      <c r="F39" s="2">
        <f t="shared" si="0"/>
        <v>160</v>
      </c>
      <c r="G39" s="2">
        <f t="shared" si="0"/>
        <v>90</v>
      </c>
      <c r="H39" s="6">
        <f t="shared" si="0"/>
        <v>805</v>
      </c>
      <c r="I39" s="6">
        <f t="shared" si="0"/>
        <v>209</v>
      </c>
      <c r="J39" s="6">
        <f t="shared" si="0"/>
        <v>140</v>
      </c>
      <c r="K39" s="6">
        <f t="shared" si="0"/>
        <v>636</v>
      </c>
      <c r="L39" s="6">
        <f t="shared" si="0"/>
        <v>180</v>
      </c>
      <c r="M39" s="6">
        <f t="shared" si="0"/>
        <v>109</v>
      </c>
      <c r="N39" s="6">
        <f t="shared" si="0"/>
        <v>634</v>
      </c>
      <c r="O39" s="6">
        <f t="shared" si="0"/>
        <v>167</v>
      </c>
      <c r="P39" s="6">
        <f>SUBTOTAL(9,P3:P38)</f>
        <v>134</v>
      </c>
    </row>
    <row r="40" spans="1:17" x14ac:dyDescent="0.25">
      <c r="A40" s="2" t="s">
        <v>152</v>
      </c>
      <c r="E40" s="2">
        <v>686</v>
      </c>
      <c r="F40" s="2">
        <v>160</v>
      </c>
      <c r="G40" s="2">
        <v>90</v>
      </c>
      <c r="H40" s="6">
        <v>805</v>
      </c>
      <c r="I40" s="6">
        <v>209</v>
      </c>
      <c r="J40" s="6">
        <v>140</v>
      </c>
      <c r="K40" s="32">
        <v>636</v>
      </c>
      <c r="L40" s="33">
        <v>180</v>
      </c>
      <c r="M40" s="34">
        <v>109</v>
      </c>
      <c r="N40" s="32">
        <v>634</v>
      </c>
      <c r="O40" s="33">
        <v>167</v>
      </c>
    </row>
    <row r="41" spans="1:17" x14ac:dyDescent="0.25">
      <c r="A41" s="2" t="s">
        <v>151</v>
      </c>
    </row>
    <row r="42" spans="1:17" x14ac:dyDescent="0.25">
      <c r="A42" s="2" t="s">
        <v>148</v>
      </c>
      <c r="E42" s="35">
        <v>686</v>
      </c>
      <c r="F42" s="35">
        <v>160</v>
      </c>
      <c r="G42" s="35">
        <v>90</v>
      </c>
      <c r="H42" s="6">
        <v>674</v>
      </c>
      <c r="I42" s="6">
        <v>166</v>
      </c>
      <c r="J42" s="6">
        <v>115</v>
      </c>
      <c r="K42" s="32">
        <v>473</v>
      </c>
      <c r="L42" s="33">
        <v>127</v>
      </c>
      <c r="M42" s="34">
        <v>72</v>
      </c>
      <c r="N42" s="39">
        <v>462</v>
      </c>
      <c r="O42" s="33">
        <v>110</v>
      </c>
      <c r="P42" s="2">
        <v>84</v>
      </c>
      <c r="Q42" s="2">
        <f>N42/E42</f>
        <v>0.67346938775510201</v>
      </c>
    </row>
    <row r="43" spans="1:17" x14ac:dyDescent="0.25">
      <c r="A43" s="2" t="s">
        <v>149</v>
      </c>
      <c r="H43" s="6">
        <v>95</v>
      </c>
      <c r="I43" s="6">
        <v>22</v>
      </c>
      <c r="J43" s="6">
        <v>9</v>
      </c>
      <c r="K43" s="6">
        <v>84</v>
      </c>
      <c r="L43" s="6">
        <v>21</v>
      </c>
      <c r="M43" s="6">
        <v>16</v>
      </c>
      <c r="N43" s="38">
        <v>102</v>
      </c>
      <c r="O43" s="6">
        <v>30</v>
      </c>
      <c r="P43" s="6">
        <v>27</v>
      </c>
      <c r="Q43" s="2">
        <f>N43/K43</f>
        <v>1.2142857142857142</v>
      </c>
    </row>
    <row r="44" spans="1:17" x14ac:dyDescent="0.25">
      <c r="A44" s="2" t="s">
        <v>150</v>
      </c>
      <c r="H44" s="6">
        <v>36</v>
      </c>
      <c r="I44" s="6">
        <v>21</v>
      </c>
      <c r="J44" s="6">
        <v>16</v>
      </c>
      <c r="K44" s="6">
        <v>79</v>
      </c>
      <c r="L44" s="6">
        <v>32</v>
      </c>
      <c r="M44" s="6">
        <v>21</v>
      </c>
      <c r="N44" s="37">
        <v>70</v>
      </c>
      <c r="O44" s="6">
        <v>27</v>
      </c>
      <c r="P44" s="6">
        <v>23</v>
      </c>
    </row>
    <row r="45" spans="1:17" x14ac:dyDescent="0.25">
      <c r="E45" s="2">
        <f t="shared" ref="E45:O45" si="1">SUM(E42:E44)</f>
        <v>686</v>
      </c>
      <c r="F45" s="2">
        <f t="shared" si="1"/>
        <v>160</v>
      </c>
      <c r="G45" s="2">
        <f t="shared" si="1"/>
        <v>90</v>
      </c>
      <c r="H45" s="6">
        <f t="shared" si="1"/>
        <v>805</v>
      </c>
      <c r="I45" s="6">
        <f t="shared" si="1"/>
        <v>209</v>
      </c>
      <c r="J45" s="6">
        <f t="shared" si="1"/>
        <v>140</v>
      </c>
      <c r="K45" s="6">
        <f t="shared" si="1"/>
        <v>636</v>
      </c>
      <c r="L45" s="6">
        <f t="shared" si="1"/>
        <v>180</v>
      </c>
      <c r="M45" s="6">
        <f t="shared" si="1"/>
        <v>109</v>
      </c>
      <c r="N45" s="6">
        <f t="shared" si="1"/>
        <v>634</v>
      </c>
      <c r="O45" s="6">
        <f t="shared" si="1"/>
        <v>167</v>
      </c>
      <c r="P45" s="6">
        <f>SUM(P42:P44)</f>
        <v>134</v>
      </c>
    </row>
    <row r="46" spans="1:17" x14ac:dyDescent="0.25">
      <c r="A46" s="6" t="s">
        <v>154</v>
      </c>
      <c r="L46" s="6"/>
      <c r="M46" s="6"/>
      <c r="N46" s="6"/>
      <c r="O46" s="6"/>
    </row>
    <row r="47" spans="1:17" x14ac:dyDescent="0.25">
      <c r="A47" s="2" t="s">
        <v>155</v>
      </c>
      <c r="E47" s="2">
        <v>570</v>
      </c>
      <c r="F47" s="2">
        <v>130</v>
      </c>
      <c r="G47" s="2">
        <v>62</v>
      </c>
      <c r="H47" s="6">
        <v>605</v>
      </c>
      <c r="I47" s="6">
        <v>165</v>
      </c>
      <c r="J47" s="6">
        <v>106</v>
      </c>
      <c r="K47" s="6">
        <v>469</v>
      </c>
      <c r="L47" s="6">
        <v>125</v>
      </c>
      <c r="M47" s="6">
        <v>64</v>
      </c>
      <c r="N47" s="37">
        <v>466</v>
      </c>
      <c r="O47" s="6">
        <v>129</v>
      </c>
      <c r="P47" s="6">
        <v>80</v>
      </c>
    </row>
    <row r="48" spans="1:17" x14ac:dyDescent="0.25">
      <c r="A48" s="2" t="s">
        <v>156</v>
      </c>
      <c r="E48" s="2">
        <v>299</v>
      </c>
      <c r="F48" s="2">
        <v>64</v>
      </c>
      <c r="G48" s="2">
        <v>28</v>
      </c>
      <c r="H48" s="6">
        <v>283</v>
      </c>
      <c r="I48" s="6">
        <v>68</v>
      </c>
      <c r="J48" s="6">
        <v>25</v>
      </c>
      <c r="K48" s="6">
        <v>194</v>
      </c>
      <c r="L48" s="6">
        <v>38</v>
      </c>
      <c r="M48" s="6">
        <v>15</v>
      </c>
      <c r="N48" s="6">
        <v>227</v>
      </c>
      <c r="O48" s="6">
        <v>56</v>
      </c>
      <c r="P48" s="6">
        <v>32</v>
      </c>
    </row>
    <row r="49" spans="1:16" x14ac:dyDescent="0.25">
      <c r="A49" s="2" t="s">
        <v>157</v>
      </c>
      <c r="E49" s="2">
        <v>271</v>
      </c>
      <c r="F49" s="2">
        <v>66</v>
      </c>
      <c r="G49" s="2">
        <v>34</v>
      </c>
      <c r="H49" s="6">
        <v>322</v>
      </c>
      <c r="I49" s="6">
        <v>97</v>
      </c>
      <c r="J49" s="6">
        <v>81</v>
      </c>
      <c r="K49" s="6">
        <v>275</v>
      </c>
      <c r="L49" s="6">
        <v>87</v>
      </c>
      <c r="M49" s="6">
        <v>49</v>
      </c>
      <c r="N49" s="6">
        <v>239</v>
      </c>
      <c r="O49" s="6">
        <v>73</v>
      </c>
      <c r="P49" s="6">
        <v>48</v>
      </c>
    </row>
    <row r="50" spans="1:16" x14ac:dyDescent="0.25">
      <c r="A50" s="2" t="s">
        <v>158</v>
      </c>
      <c r="E50" s="2">
        <v>24</v>
      </c>
      <c r="F50" s="2">
        <v>10</v>
      </c>
      <c r="G50" s="2">
        <v>4</v>
      </c>
      <c r="H50" s="6">
        <v>10</v>
      </c>
      <c r="I50" s="6">
        <v>2</v>
      </c>
      <c r="J50" s="6">
        <v>0</v>
      </c>
      <c r="K50" s="6">
        <v>19</v>
      </c>
      <c r="L50" s="6">
        <v>5</v>
      </c>
      <c r="M50" s="6">
        <v>4</v>
      </c>
      <c r="N50" s="37">
        <v>13</v>
      </c>
      <c r="O50" s="6">
        <v>5</v>
      </c>
      <c r="P50" s="6">
        <v>4</v>
      </c>
    </row>
    <row r="51" spans="1:16" x14ac:dyDescent="0.25">
      <c r="A51" s="2" t="s">
        <v>156</v>
      </c>
      <c r="E51" s="2">
        <v>6</v>
      </c>
      <c r="F51" s="2">
        <v>5</v>
      </c>
      <c r="G51" s="2">
        <v>0</v>
      </c>
      <c r="H51" s="6">
        <v>2</v>
      </c>
      <c r="I51" s="6">
        <v>0</v>
      </c>
      <c r="J51" s="6">
        <v>0</v>
      </c>
      <c r="K51" s="6">
        <v>4</v>
      </c>
      <c r="L51" s="6">
        <v>1</v>
      </c>
      <c r="M51" s="6">
        <v>0</v>
      </c>
      <c r="N51" s="6">
        <v>1</v>
      </c>
      <c r="O51" s="6">
        <v>0</v>
      </c>
      <c r="P51" s="6">
        <v>0</v>
      </c>
    </row>
    <row r="52" spans="1:16" x14ac:dyDescent="0.25">
      <c r="A52" s="2" t="s">
        <v>157</v>
      </c>
      <c r="E52" s="2">
        <v>18</v>
      </c>
      <c r="F52" s="2">
        <v>5</v>
      </c>
      <c r="G52" s="2">
        <v>4</v>
      </c>
      <c r="H52" s="6">
        <v>8</v>
      </c>
      <c r="I52" s="6">
        <v>2</v>
      </c>
      <c r="J52" s="6">
        <v>0</v>
      </c>
      <c r="K52" s="6">
        <v>15</v>
      </c>
      <c r="L52" s="6">
        <v>4</v>
      </c>
      <c r="M52" s="6">
        <v>4</v>
      </c>
      <c r="N52" s="6">
        <v>12</v>
      </c>
      <c r="O52" s="6">
        <v>5</v>
      </c>
      <c r="P52" s="6">
        <v>4</v>
      </c>
    </row>
    <row r="53" spans="1:16" x14ac:dyDescent="0.25">
      <c r="A53" s="2" t="s">
        <v>159</v>
      </c>
      <c r="E53" s="2">
        <v>92</v>
      </c>
      <c r="F53" s="2">
        <v>20</v>
      </c>
      <c r="G53" s="2">
        <v>24</v>
      </c>
      <c r="H53" s="6">
        <v>190</v>
      </c>
      <c r="I53" s="6">
        <v>42</v>
      </c>
      <c r="J53" s="6">
        <v>34</v>
      </c>
      <c r="K53" s="6">
        <v>148</v>
      </c>
      <c r="L53" s="6">
        <v>50</v>
      </c>
      <c r="M53" s="6">
        <v>41</v>
      </c>
      <c r="N53" s="38">
        <v>155</v>
      </c>
      <c r="O53" s="6">
        <v>33</v>
      </c>
      <c r="P53" s="6">
        <v>50</v>
      </c>
    </row>
    <row r="54" spans="1:16" x14ac:dyDescent="0.25">
      <c r="A54" s="2" t="s">
        <v>156</v>
      </c>
      <c r="E54" s="2">
        <v>42</v>
      </c>
      <c r="F54" s="2">
        <v>8</v>
      </c>
      <c r="G54" s="2">
        <v>8</v>
      </c>
      <c r="H54" s="6">
        <v>86</v>
      </c>
      <c r="I54" s="6">
        <v>15</v>
      </c>
      <c r="J54" s="6">
        <v>9</v>
      </c>
      <c r="K54" s="6">
        <v>61</v>
      </c>
      <c r="L54" s="6">
        <v>13</v>
      </c>
      <c r="M54" s="6">
        <v>8</v>
      </c>
      <c r="N54" s="6">
        <v>71</v>
      </c>
      <c r="O54" s="6">
        <v>12</v>
      </c>
      <c r="P54" s="6">
        <v>18</v>
      </c>
    </row>
    <row r="55" spans="1:16" x14ac:dyDescent="0.25">
      <c r="A55" s="2" t="s">
        <v>157</v>
      </c>
      <c r="E55" s="2">
        <v>50</v>
      </c>
      <c r="F55" s="2">
        <v>12</v>
      </c>
      <c r="G55" s="2">
        <v>16</v>
      </c>
      <c r="H55" s="6">
        <v>104</v>
      </c>
      <c r="I55" s="6">
        <v>27</v>
      </c>
      <c r="J55" s="6">
        <v>25</v>
      </c>
      <c r="K55" s="6">
        <v>87</v>
      </c>
      <c r="L55" s="6">
        <v>37</v>
      </c>
      <c r="M55" s="6">
        <v>33</v>
      </c>
      <c r="N55" s="6">
        <v>84</v>
      </c>
      <c r="O55" s="6">
        <v>21</v>
      </c>
      <c r="P55" s="6">
        <v>32</v>
      </c>
    </row>
    <row r="56" spans="1:16" ht="15.75" thickBot="1" x14ac:dyDescent="0.3">
      <c r="E56" s="22">
        <v>2015</v>
      </c>
      <c r="F56" s="23"/>
      <c r="G56" s="24"/>
      <c r="H56" s="22">
        <v>2016</v>
      </c>
      <c r="I56" s="23"/>
      <c r="J56" s="24"/>
      <c r="K56" s="22">
        <v>2017</v>
      </c>
      <c r="L56" s="23"/>
      <c r="M56" s="24"/>
      <c r="N56" s="22">
        <v>2018</v>
      </c>
      <c r="O56" s="23"/>
      <c r="P56" s="24"/>
    </row>
    <row r="57" spans="1:16" ht="22.5" thickBot="1" x14ac:dyDescent="0.3">
      <c r="E57" s="24" t="s">
        <v>20</v>
      </c>
      <c r="F57" s="24" t="s">
        <v>21</v>
      </c>
      <c r="G57" s="24" t="s">
        <v>136</v>
      </c>
      <c r="H57" s="24" t="s">
        <v>20</v>
      </c>
      <c r="I57" s="24" t="s">
        <v>21</v>
      </c>
      <c r="J57" s="24" t="s">
        <v>136</v>
      </c>
      <c r="K57" s="24" t="s">
        <v>20</v>
      </c>
      <c r="L57" s="24" t="s">
        <v>21</v>
      </c>
      <c r="M57" s="24" t="s">
        <v>136</v>
      </c>
      <c r="N57" s="24" t="s">
        <v>20</v>
      </c>
      <c r="O57" s="24" t="s">
        <v>21</v>
      </c>
      <c r="P57" s="24" t="s">
        <v>136</v>
      </c>
    </row>
    <row r="58" spans="1:16" x14ac:dyDescent="0.25">
      <c r="D58" s="2" t="s">
        <v>160</v>
      </c>
      <c r="E58" s="2">
        <f t="shared" ref="E58:O58" si="2">E48+E51+E54</f>
        <v>347</v>
      </c>
      <c r="F58" s="2">
        <f t="shared" si="2"/>
        <v>77</v>
      </c>
      <c r="G58" s="2">
        <f t="shared" si="2"/>
        <v>36</v>
      </c>
      <c r="H58" s="2">
        <f t="shared" si="2"/>
        <v>371</v>
      </c>
      <c r="I58" s="2">
        <f t="shared" si="2"/>
        <v>83</v>
      </c>
      <c r="J58" s="2">
        <f t="shared" si="2"/>
        <v>34</v>
      </c>
      <c r="K58" s="2">
        <f t="shared" si="2"/>
        <v>259</v>
      </c>
      <c r="L58" s="2">
        <f t="shared" si="2"/>
        <v>52</v>
      </c>
      <c r="M58" s="2">
        <f t="shared" si="2"/>
        <v>23</v>
      </c>
      <c r="N58" s="2">
        <f t="shared" si="2"/>
        <v>299</v>
      </c>
      <c r="O58" s="2">
        <f t="shared" si="2"/>
        <v>68</v>
      </c>
      <c r="P58" s="55">
        <v>50</v>
      </c>
    </row>
    <row r="59" spans="1:16" x14ac:dyDescent="0.25">
      <c r="D59" s="2" t="s">
        <v>161</v>
      </c>
      <c r="E59" s="2">
        <f t="shared" ref="E59:O59" si="3">E49+E52+E55</f>
        <v>339</v>
      </c>
      <c r="F59" s="2">
        <f t="shared" si="3"/>
        <v>83</v>
      </c>
      <c r="G59" s="2">
        <f t="shared" si="3"/>
        <v>54</v>
      </c>
      <c r="H59" s="2">
        <f t="shared" si="3"/>
        <v>434</v>
      </c>
      <c r="I59" s="2">
        <f t="shared" si="3"/>
        <v>126</v>
      </c>
      <c r="J59" s="2">
        <f t="shared" si="3"/>
        <v>106</v>
      </c>
      <c r="K59" s="2">
        <f t="shared" si="3"/>
        <v>377</v>
      </c>
      <c r="L59" s="2">
        <f t="shared" si="3"/>
        <v>128</v>
      </c>
      <c r="M59" s="2">
        <f t="shared" si="3"/>
        <v>86</v>
      </c>
      <c r="N59" s="2">
        <f t="shared" si="3"/>
        <v>335</v>
      </c>
      <c r="O59" s="2">
        <f t="shared" si="3"/>
        <v>99</v>
      </c>
      <c r="P59" s="55">
        <v>84</v>
      </c>
    </row>
    <row r="60" spans="1:16" x14ac:dyDescent="0.25">
      <c r="A60" s="2" t="s">
        <v>165</v>
      </c>
      <c r="E60" s="36">
        <f t="shared" ref="E60:N60" si="4">E58/E45</f>
        <v>0.50583090379008744</v>
      </c>
      <c r="F60" s="36">
        <f t="shared" si="4"/>
        <v>0.48125000000000001</v>
      </c>
      <c r="G60" s="36">
        <f t="shared" si="4"/>
        <v>0.4</v>
      </c>
      <c r="H60" s="36">
        <f t="shared" si="4"/>
        <v>0.46086956521739131</v>
      </c>
      <c r="I60" s="36">
        <f t="shared" si="4"/>
        <v>0.39712918660287083</v>
      </c>
      <c r="J60" s="36">
        <f t="shared" si="4"/>
        <v>0.24285714285714285</v>
      </c>
      <c r="K60" s="36">
        <f t="shared" si="4"/>
        <v>0.40723270440251574</v>
      </c>
      <c r="L60" s="36">
        <f t="shared" si="4"/>
        <v>0.28888888888888886</v>
      </c>
      <c r="M60" s="36">
        <f t="shared" si="4"/>
        <v>0.21100917431192662</v>
      </c>
      <c r="N60" s="36">
        <f t="shared" si="4"/>
        <v>0.47160883280757099</v>
      </c>
      <c r="O60" s="36">
        <f>O58/O45</f>
        <v>0.40718562874251496</v>
      </c>
      <c r="P60" s="36">
        <f t="shared" ref="P60" si="5">P58/P45</f>
        <v>0.37313432835820898</v>
      </c>
    </row>
    <row r="61" spans="1:16" x14ac:dyDescent="0.25">
      <c r="A61" s="2" t="s">
        <v>166</v>
      </c>
      <c r="E61" s="36">
        <f t="shared" ref="E61:O61" si="6">E59/E45</f>
        <v>0.49416909620991256</v>
      </c>
      <c r="F61" s="36">
        <f t="shared" si="6"/>
        <v>0.51875000000000004</v>
      </c>
      <c r="G61" s="36">
        <f t="shared" si="6"/>
        <v>0.6</v>
      </c>
      <c r="H61" s="36">
        <f t="shared" si="6"/>
        <v>0.53913043478260869</v>
      </c>
      <c r="I61" s="36">
        <f t="shared" si="6"/>
        <v>0.60287081339712922</v>
      </c>
      <c r="J61" s="36">
        <f t="shared" si="6"/>
        <v>0.75714285714285712</v>
      </c>
      <c r="K61" s="36">
        <f t="shared" si="6"/>
        <v>0.59276729559748431</v>
      </c>
      <c r="L61" s="36">
        <f t="shared" si="6"/>
        <v>0.71111111111111114</v>
      </c>
      <c r="M61" s="36">
        <f t="shared" si="6"/>
        <v>0.78899082568807344</v>
      </c>
      <c r="N61" s="36">
        <f t="shared" si="6"/>
        <v>0.52839116719242907</v>
      </c>
      <c r="O61" s="36">
        <f t="shared" si="6"/>
        <v>0.59281437125748504</v>
      </c>
      <c r="P61" s="36">
        <f t="shared" ref="P61" si="7">P59/P45</f>
        <v>0.62686567164179108</v>
      </c>
    </row>
    <row r="62" spans="1:16" x14ac:dyDescent="0.25">
      <c r="A62" s="2" t="s">
        <v>162</v>
      </c>
      <c r="E62" s="36">
        <f t="shared" ref="E62:O62" si="8">E47/E45</f>
        <v>0.83090379008746351</v>
      </c>
      <c r="F62" s="36">
        <f t="shared" si="8"/>
        <v>0.8125</v>
      </c>
      <c r="G62" s="36">
        <f t="shared" si="8"/>
        <v>0.68888888888888888</v>
      </c>
      <c r="H62" s="36">
        <f t="shared" si="8"/>
        <v>0.75155279503105588</v>
      </c>
      <c r="I62" s="36">
        <f t="shared" si="8"/>
        <v>0.78947368421052633</v>
      </c>
      <c r="J62" s="36">
        <f t="shared" si="8"/>
        <v>0.75714285714285712</v>
      </c>
      <c r="K62" s="36">
        <f t="shared" si="8"/>
        <v>0.73742138364779874</v>
      </c>
      <c r="L62" s="36">
        <f t="shared" si="8"/>
        <v>0.69444444444444442</v>
      </c>
      <c r="M62" s="36">
        <f t="shared" si="8"/>
        <v>0.58715596330275233</v>
      </c>
      <c r="N62" s="36">
        <f t="shared" si="8"/>
        <v>0.73501577287066244</v>
      </c>
      <c r="O62" s="36">
        <f t="shared" si="8"/>
        <v>0.77245508982035926</v>
      </c>
      <c r="P62" s="36">
        <f>P47/P45</f>
        <v>0.59701492537313428</v>
      </c>
    </row>
    <row r="63" spans="1:16" x14ac:dyDescent="0.25">
      <c r="A63" s="2" t="s">
        <v>163</v>
      </c>
      <c r="E63" s="36">
        <f t="shared" ref="E63:O63" si="9">E50/E45</f>
        <v>3.4985422740524783E-2</v>
      </c>
      <c r="F63" s="36">
        <f t="shared" si="9"/>
        <v>6.25E-2</v>
      </c>
      <c r="G63" s="36">
        <f t="shared" si="9"/>
        <v>4.4444444444444446E-2</v>
      </c>
      <c r="H63" s="36">
        <f t="shared" si="9"/>
        <v>1.2422360248447204E-2</v>
      </c>
      <c r="I63" s="36">
        <f t="shared" si="9"/>
        <v>9.5693779904306216E-3</v>
      </c>
      <c r="J63" s="36">
        <f t="shared" si="9"/>
        <v>0</v>
      </c>
      <c r="K63" s="36">
        <f t="shared" si="9"/>
        <v>2.9874213836477988E-2</v>
      </c>
      <c r="L63" s="36">
        <f t="shared" si="9"/>
        <v>2.7777777777777776E-2</v>
      </c>
      <c r="M63" s="36">
        <f t="shared" si="9"/>
        <v>3.669724770642202E-2</v>
      </c>
      <c r="N63" s="36">
        <f t="shared" si="9"/>
        <v>2.0504731861198739E-2</v>
      </c>
      <c r="O63" s="36">
        <f t="shared" si="9"/>
        <v>2.9940119760479042E-2</v>
      </c>
      <c r="P63" s="36">
        <f t="shared" ref="P63" si="10">P50/P45</f>
        <v>2.9850746268656716E-2</v>
      </c>
    </row>
    <row r="64" spans="1:16" x14ac:dyDescent="0.25">
      <c r="A64" s="2" t="s">
        <v>164</v>
      </c>
      <c r="E64" s="36">
        <f t="shared" ref="E64:O64" si="11">E53/E45</f>
        <v>0.13411078717201166</v>
      </c>
      <c r="F64" s="36">
        <f t="shared" si="11"/>
        <v>0.125</v>
      </c>
      <c r="G64" s="36">
        <f t="shared" si="11"/>
        <v>0.26666666666666666</v>
      </c>
      <c r="H64" s="36">
        <f t="shared" si="11"/>
        <v>0.2360248447204969</v>
      </c>
      <c r="I64" s="36">
        <f t="shared" si="11"/>
        <v>0.20095693779904306</v>
      </c>
      <c r="J64" s="36">
        <f t="shared" si="11"/>
        <v>0.24285714285714285</v>
      </c>
      <c r="K64" s="36">
        <f t="shared" si="11"/>
        <v>0.23270440251572327</v>
      </c>
      <c r="L64" s="36">
        <f t="shared" si="11"/>
        <v>0.27777777777777779</v>
      </c>
      <c r="M64" s="36">
        <f t="shared" si="11"/>
        <v>0.37614678899082571</v>
      </c>
      <c r="N64" s="36">
        <f t="shared" si="11"/>
        <v>0.24447949526813881</v>
      </c>
      <c r="O64" s="36">
        <f t="shared" si="11"/>
        <v>0.19760479041916168</v>
      </c>
      <c r="P64" s="36">
        <f t="shared" ref="P64" si="12">P53/P45</f>
        <v>0.37313432835820898</v>
      </c>
    </row>
    <row r="67" spans="4:16" ht="15.75" thickBot="1" x14ac:dyDescent="0.3">
      <c r="E67" s="22">
        <v>2015</v>
      </c>
      <c r="F67" s="23"/>
      <c r="G67" s="24"/>
      <c r="H67" s="22">
        <v>2016</v>
      </c>
      <c r="I67" s="23"/>
      <c r="J67" s="24"/>
      <c r="K67" s="22">
        <v>2017</v>
      </c>
      <c r="L67" s="23"/>
      <c r="M67" s="24"/>
      <c r="N67" s="22">
        <v>2018</v>
      </c>
      <c r="O67" s="23"/>
      <c r="P67" s="24"/>
    </row>
    <row r="68" spans="4:16" ht="22.5" thickBot="1" x14ac:dyDescent="0.3">
      <c r="E68" s="24" t="s">
        <v>20</v>
      </c>
      <c r="F68" s="24" t="s">
        <v>21</v>
      </c>
      <c r="G68" s="24" t="s">
        <v>136</v>
      </c>
      <c r="H68" s="24" t="s">
        <v>20</v>
      </c>
      <c r="I68" s="24" t="s">
        <v>21</v>
      </c>
      <c r="J68" s="24" t="s">
        <v>136</v>
      </c>
      <c r="K68" s="24" t="s">
        <v>20</v>
      </c>
      <c r="L68" s="24" t="s">
        <v>21</v>
      </c>
      <c r="M68" s="24" t="s">
        <v>136</v>
      </c>
      <c r="N68" s="24" t="s">
        <v>20</v>
      </c>
      <c r="O68" s="24" t="s">
        <v>21</v>
      </c>
      <c r="P68" s="24" t="s">
        <v>136</v>
      </c>
    </row>
    <row r="69" spans="4:16" x14ac:dyDescent="0.25">
      <c r="D69" s="6" t="s">
        <v>154</v>
      </c>
      <c r="L69" s="6"/>
      <c r="M69" s="6"/>
      <c r="N69" s="6"/>
      <c r="O69" s="6"/>
    </row>
    <row r="70" spans="4:16" x14ac:dyDescent="0.25">
      <c r="D70" s="2" t="s">
        <v>155</v>
      </c>
      <c r="E70" s="2">
        <v>570</v>
      </c>
      <c r="F70" s="2">
        <v>130</v>
      </c>
      <c r="G70" s="2">
        <v>62</v>
      </c>
      <c r="H70" s="6">
        <v>605</v>
      </c>
      <c r="I70" s="6">
        <v>165</v>
      </c>
      <c r="J70" s="6">
        <v>106</v>
      </c>
      <c r="K70" s="6">
        <v>469</v>
      </c>
      <c r="L70" s="6">
        <v>125</v>
      </c>
      <c r="M70" s="6">
        <v>64</v>
      </c>
      <c r="N70" s="37">
        <v>466</v>
      </c>
      <c r="O70" s="6">
        <v>129</v>
      </c>
      <c r="P70" s="6">
        <v>80</v>
      </c>
    </row>
    <row r="71" spans="4:16" x14ac:dyDescent="0.25">
      <c r="D71" s="2" t="s">
        <v>158</v>
      </c>
      <c r="E71" s="2">
        <v>24</v>
      </c>
      <c r="F71" s="2">
        <v>10</v>
      </c>
      <c r="G71" s="2">
        <v>4</v>
      </c>
      <c r="H71" s="6">
        <v>10</v>
      </c>
      <c r="I71" s="6">
        <v>2</v>
      </c>
      <c r="J71" s="6">
        <v>0</v>
      </c>
      <c r="K71" s="6">
        <v>19</v>
      </c>
      <c r="L71" s="6">
        <v>5</v>
      </c>
      <c r="M71" s="6">
        <v>4</v>
      </c>
      <c r="N71" s="37">
        <v>13</v>
      </c>
      <c r="O71" s="6">
        <v>5</v>
      </c>
      <c r="P71" s="6">
        <v>4</v>
      </c>
    </row>
    <row r="72" spans="4:16" x14ac:dyDescent="0.25">
      <c r="D72" s="2" t="s">
        <v>159</v>
      </c>
      <c r="E72" s="2">
        <v>92</v>
      </c>
      <c r="F72" s="2">
        <v>20</v>
      </c>
      <c r="G72" s="2">
        <v>24</v>
      </c>
      <c r="H72" s="6">
        <v>190</v>
      </c>
      <c r="I72" s="6">
        <v>42</v>
      </c>
      <c r="J72" s="6">
        <v>34</v>
      </c>
      <c r="K72" s="6">
        <v>148</v>
      </c>
      <c r="L72" s="6">
        <v>50</v>
      </c>
      <c r="M72" s="6">
        <v>41</v>
      </c>
      <c r="N72" s="38">
        <v>155</v>
      </c>
      <c r="O72" s="6">
        <v>33</v>
      </c>
      <c r="P72" s="6">
        <v>50</v>
      </c>
    </row>
  </sheetData>
  <autoFilter ref="A1:P38">
    <filterColumn colId="4" showButton="0"/>
    <filterColumn colId="5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sortState ref="A4:P38">
      <sortCondition descending="1" ref="N1:N38"/>
    </sortState>
  </autoFilter>
  <mergeCells count="7">
    <mergeCell ref="N1:P1"/>
    <mergeCell ref="C1:C2"/>
    <mergeCell ref="A1:A2"/>
    <mergeCell ref="E1:G1"/>
    <mergeCell ref="H1:J1"/>
    <mergeCell ref="K1:M1"/>
    <mergeCell ref="D1:D2"/>
  </mergeCells>
  <pageMargins left="0.7" right="0.7" top="0.75" bottom="0.75" header="0.3" footer="0.3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E1" workbookViewId="0">
      <selection activeCell="M9" sqref="M9"/>
    </sheetView>
  </sheetViews>
  <sheetFormatPr defaultRowHeight="15" x14ac:dyDescent="0.25"/>
  <cols>
    <col min="1" max="1" width="12" bestFit="1" customWidth="1"/>
    <col min="5" max="5" width="8" bestFit="1" customWidth="1"/>
  </cols>
  <sheetData>
    <row r="1" spans="1:15" ht="15.75" thickBot="1" x14ac:dyDescent="0.3">
      <c r="B1" s="22">
        <v>2015</v>
      </c>
      <c r="C1" s="23"/>
      <c r="D1" s="24"/>
      <c r="E1" s="22">
        <v>2016</v>
      </c>
      <c r="F1" s="23"/>
      <c r="G1" s="24"/>
      <c r="H1" s="22">
        <v>2017</v>
      </c>
      <c r="I1" s="23"/>
      <c r="J1" s="24"/>
      <c r="K1" s="22">
        <v>2018</v>
      </c>
      <c r="L1" s="23"/>
      <c r="M1" s="24"/>
    </row>
    <row r="2" spans="1:15" ht="15.75" thickBot="1" x14ac:dyDescent="0.3">
      <c r="B2" s="24" t="s">
        <v>20</v>
      </c>
      <c r="C2" s="24" t="s">
        <v>21</v>
      </c>
      <c r="D2" s="24" t="s">
        <v>136</v>
      </c>
      <c r="E2" s="24" t="s">
        <v>20</v>
      </c>
      <c r="F2" s="24" t="s">
        <v>21</v>
      </c>
      <c r="G2" s="24" t="s">
        <v>136</v>
      </c>
      <c r="H2" s="24" t="s">
        <v>20</v>
      </c>
      <c r="I2" s="24" t="s">
        <v>21</v>
      </c>
      <c r="J2" s="24" t="s">
        <v>136</v>
      </c>
      <c r="K2" s="24" t="s">
        <v>20</v>
      </c>
      <c r="L2" s="24" t="s">
        <v>21</v>
      </c>
      <c r="M2" s="24" t="s">
        <v>136</v>
      </c>
    </row>
    <row r="3" spans="1:15" x14ac:dyDescent="0.25">
      <c r="A3" s="2" t="s">
        <v>178</v>
      </c>
      <c r="B3" s="35">
        <v>686</v>
      </c>
      <c r="C3" s="2">
        <v>160</v>
      </c>
      <c r="D3" s="2">
        <v>90</v>
      </c>
      <c r="E3" s="2">
        <v>674</v>
      </c>
      <c r="F3" s="2">
        <v>166</v>
      </c>
      <c r="G3" s="2">
        <v>115</v>
      </c>
      <c r="H3" s="2">
        <v>473</v>
      </c>
      <c r="I3" s="2">
        <v>127</v>
      </c>
      <c r="J3" s="2">
        <v>72</v>
      </c>
      <c r="K3" s="2">
        <v>462</v>
      </c>
      <c r="L3" s="2">
        <v>110</v>
      </c>
      <c r="M3">
        <v>84</v>
      </c>
    </row>
    <row r="4" spans="1:15" x14ac:dyDescent="0.25">
      <c r="A4" s="2" t="s">
        <v>179</v>
      </c>
      <c r="B4" s="2"/>
      <c r="C4" s="2"/>
      <c r="D4" s="2"/>
      <c r="E4" s="2">
        <v>95</v>
      </c>
      <c r="F4" s="2">
        <v>22</v>
      </c>
      <c r="G4" s="2">
        <v>9</v>
      </c>
      <c r="H4" s="2">
        <v>84</v>
      </c>
      <c r="I4" s="2">
        <v>21</v>
      </c>
      <c r="J4" s="2">
        <v>16</v>
      </c>
      <c r="K4" s="2">
        <v>102</v>
      </c>
      <c r="L4" s="2">
        <v>30</v>
      </c>
      <c r="M4">
        <v>27</v>
      </c>
    </row>
    <row r="5" spans="1:15" x14ac:dyDescent="0.25">
      <c r="A5" s="2" t="s">
        <v>180</v>
      </c>
      <c r="B5" s="2"/>
      <c r="C5" s="2"/>
      <c r="D5" s="2"/>
      <c r="E5" s="2">
        <v>36</v>
      </c>
      <c r="F5" s="2">
        <v>21</v>
      </c>
      <c r="G5" s="2">
        <v>16</v>
      </c>
      <c r="H5" s="2">
        <v>79</v>
      </c>
      <c r="I5" s="2">
        <v>32</v>
      </c>
      <c r="J5" s="2">
        <v>21</v>
      </c>
      <c r="K5" s="2">
        <v>70</v>
      </c>
      <c r="L5" s="2">
        <v>27</v>
      </c>
      <c r="M5">
        <v>23</v>
      </c>
    </row>
    <row r="8" spans="1:15" x14ac:dyDescent="0.25">
      <c r="A8" s="2" t="s">
        <v>152</v>
      </c>
      <c r="B8" s="2">
        <v>686</v>
      </c>
      <c r="C8" s="2">
        <v>160</v>
      </c>
      <c r="D8" s="2">
        <v>90</v>
      </c>
      <c r="E8" s="2">
        <v>805</v>
      </c>
      <c r="F8" s="2">
        <v>209</v>
      </c>
      <c r="G8" s="2">
        <v>140</v>
      </c>
      <c r="H8" s="2">
        <v>636</v>
      </c>
      <c r="I8" s="2">
        <v>180</v>
      </c>
      <c r="J8" s="2">
        <v>109</v>
      </c>
      <c r="K8" s="2">
        <v>634</v>
      </c>
      <c r="L8" s="2">
        <v>167</v>
      </c>
      <c r="M8" s="2">
        <f>SUM(M3:M7)</f>
        <v>134</v>
      </c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 t="shared" ref="N11:O12" si="0">N1+N4+N7</f>
        <v>0</v>
      </c>
      <c r="O11" s="2">
        <f t="shared" si="0"/>
        <v>0</v>
      </c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 t="shared" si="0"/>
        <v>0</v>
      </c>
      <c r="O12" s="2">
        <f t="shared" si="0"/>
        <v>0</v>
      </c>
    </row>
    <row r="16" spans="1:15" ht="15.75" thickBot="1" x14ac:dyDescent="0.3"/>
    <row r="17" spans="1:5" ht="15.75" thickBot="1" x14ac:dyDescent="0.3">
      <c r="A17" s="66"/>
      <c r="B17" s="67">
        <v>2015</v>
      </c>
      <c r="C17" s="67">
        <v>2016</v>
      </c>
      <c r="D17" s="67">
        <v>2017</v>
      </c>
      <c r="E17" s="67">
        <v>2018</v>
      </c>
    </row>
    <row r="18" spans="1:5" ht="30.75" thickBot="1" x14ac:dyDescent="0.3">
      <c r="A18" s="68" t="s">
        <v>195</v>
      </c>
      <c r="B18" s="69">
        <v>686</v>
      </c>
      <c r="C18" s="69">
        <v>805</v>
      </c>
      <c r="D18" s="69">
        <v>636</v>
      </c>
      <c r="E18" s="69">
        <v>634</v>
      </c>
    </row>
    <row r="19" spans="1:5" ht="30.75" thickBot="1" x14ac:dyDescent="0.3">
      <c r="A19" s="68" t="s">
        <v>196</v>
      </c>
      <c r="B19" s="69">
        <v>160</v>
      </c>
      <c r="C19" s="69">
        <v>209</v>
      </c>
      <c r="D19" s="69">
        <v>180</v>
      </c>
      <c r="E19" s="69">
        <v>167</v>
      </c>
    </row>
    <row r="20" spans="1:5" ht="30.75" thickBot="1" x14ac:dyDescent="0.3">
      <c r="A20" s="68" t="s">
        <v>197</v>
      </c>
      <c r="B20" s="69">
        <v>90</v>
      </c>
      <c r="C20" s="69">
        <v>140</v>
      </c>
      <c r="D20" s="69">
        <v>109</v>
      </c>
      <c r="E20" s="69">
        <v>134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topLeftCell="E69" zoomScaleNormal="100" workbookViewId="0">
      <selection activeCell="A81" sqref="A81"/>
    </sheetView>
  </sheetViews>
  <sheetFormatPr defaultRowHeight="15" x14ac:dyDescent="0.25"/>
  <cols>
    <col min="1" max="1" width="41.85546875" style="2" customWidth="1"/>
    <col min="2" max="6" width="8.28515625" style="2" customWidth="1"/>
    <col min="7" max="9" width="8.28515625" style="6" customWidth="1"/>
    <col min="10" max="15" width="8.28515625" style="2" customWidth="1"/>
    <col min="16" max="16384" width="9.140625" style="5"/>
  </cols>
  <sheetData>
    <row r="1" spans="1:15" ht="15.75" customHeight="1" thickBot="1" x14ac:dyDescent="0.3">
      <c r="A1" s="126" t="s">
        <v>19</v>
      </c>
      <c r="B1" s="124">
        <v>0</v>
      </c>
      <c r="C1" s="128" t="s">
        <v>22</v>
      </c>
      <c r="D1" s="121">
        <v>2015</v>
      </c>
      <c r="E1" s="122"/>
      <c r="F1" s="123"/>
      <c r="G1" s="121">
        <v>2016</v>
      </c>
      <c r="H1" s="122"/>
      <c r="I1" s="123"/>
      <c r="J1" s="121">
        <v>2017</v>
      </c>
      <c r="K1" s="122"/>
      <c r="L1" s="123"/>
      <c r="M1" s="121">
        <v>2018</v>
      </c>
      <c r="N1" s="122"/>
      <c r="O1" s="123"/>
    </row>
    <row r="2" spans="1:15" s="1" customFormat="1" ht="13.5" thickBot="1" x14ac:dyDescent="0.25">
      <c r="A2" s="127"/>
      <c r="B2" s="125"/>
      <c r="C2" s="129"/>
      <c r="D2" s="7" t="s">
        <v>20</v>
      </c>
      <c r="E2" s="7" t="s">
        <v>145</v>
      </c>
      <c r="F2" s="7" t="s">
        <v>136</v>
      </c>
      <c r="G2" s="7" t="s">
        <v>20</v>
      </c>
      <c r="H2" s="7" t="s">
        <v>145</v>
      </c>
      <c r="I2" s="7" t="s">
        <v>136</v>
      </c>
      <c r="J2" s="7" t="s">
        <v>20</v>
      </c>
      <c r="K2" s="7" t="s">
        <v>145</v>
      </c>
      <c r="L2" s="7"/>
      <c r="M2" s="7" t="s">
        <v>20</v>
      </c>
      <c r="N2" s="7" t="s">
        <v>145</v>
      </c>
      <c r="O2" s="7" t="s">
        <v>136</v>
      </c>
    </row>
    <row r="3" spans="1:15" ht="13.5" customHeight="1" thickBot="1" x14ac:dyDescent="0.3">
      <c r="A3" s="40"/>
      <c r="B3" s="42"/>
      <c r="C3" s="42"/>
      <c r="D3" s="42">
        <f t="shared" ref="D3:N3" si="0">SUM(D1:D2)</f>
        <v>2015</v>
      </c>
      <c r="E3" s="42">
        <f t="shared" si="0"/>
        <v>0</v>
      </c>
      <c r="F3" s="42">
        <f t="shared" si="0"/>
        <v>0</v>
      </c>
      <c r="G3" s="45">
        <f t="shared" si="0"/>
        <v>2016</v>
      </c>
      <c r="H3" s="45">
        <f t="shared" si="0"/>
        <v>0</v>
      </c>
      <c r="I3" s="45">
        <f t="shared" si="0"/>
        <v>0</v>
      </c>
      <c r="J3" s="45">
        <f t="shared" si="0"/>
        <v>2017</v>
      </c>
      <c r="K3" s="45">
        <f t="shared" si="0"/>
        <v>0</v>
      </c>
      <c r="L3" s="45">
        <f t="shared" si="0"/>
        <v>0</v>
      </c>
      <c r="M3" s="45">
        <f t="shared" si="0"/>
        <v>2018</v>
      </c>
      <c r="N3" s="45">
        <f t="shared" si="0"/>
        <v>0</v>
      </c>
      <c r="O3" s="42"/>
    </row>
    <row r="4" spans="1:15" ht="13.5" customHeight="1" thickBot="1" x14ac:dyDescent="0.3">
      <c r="A4" s="9" t="s">
        <v>31</v>
      </c>
      <c r="B4" s="10" t="s">
        <v>137</v>
      </c>
      <c r="C4" s="15" t="s">
        <v>1</v>
      </c>
      <c r="D4" s="16">
        <v>118</v>
      </c>
      <c r="E4" s="17">
        <v>45</v>
      </c>
      <c r="F4" s="18">
        <v>28</v>
      </c>
      <c r="G4" s="12">
        <v>167</v>
      </c>
      <c r="H4" s="13">
        <v>66</v>
      </c>
      <c r="I4" s="18">
        <v>37</v>
      </c>
      <c r="J4" s="12">
        <v>239</v>
      </c>
      <c r="K4" s="13">
        <v>90</v>
      </c>
      <c r="L4" s="18">
        <v>30</v>
      </c>
      <c r="M4" s="12">
        <v>212</v>
      </c>
      <c r="N4" s="13">
        <v>81</v>
      </c>
      <c r="O4" s="18">
        <v>33</v>
      </c>
    </row>
    <row r="5" spans="1:15" ht="13.5" customHeight="1" thickBot="1" x14ac:dyDescent="0.3">
      <c r="A5" s="8" t="s">
        <v>93</v>
      </c>
      <c r="B5" s="10" t="s">
        <v>137</v>
      </c>
      <c r="C5" s="11" t="s">
        <v>1</v>
      </c>
      <c r="D5" s="12">
        <v>113</v>
      </c>
      <c r="E5" s="13">
        <v>40</v>
      </c>
      <c r="F5" s="14">
        <v>40</v>
      </c>
      <c r="G5" s="12">
        <v>113</v>
      </c>
      <c r="H5" s="13">
        <v>44</v>
      </c>
      <c r="I5" s="14">
        <v>37</v>
      </c>
      <c r="J5" s="12">
        <v>60</v>
      </c>
      <c r="K5" s="13">
        <v>26</v>
      </c>
      <c r="L5" s="14">
        <v>30</v>
      </c>
      <c r="M5" s="46">
        <v>156</v>
      </c>
      <c r="N5" s="13">
        <v>58</v>
      </c>
      <c r="O5" s="14">
        <v>43</v>
      </c>
    </row>
    <row r="6" spans="1:15" ht="13.5" customHeight="1" thickBot="1" x14ac:dyDescent="0.3">
      <c r="A6" s="9" t="s">
        <v>118</v>
      </c>
      <c r="B6" s="10" t="s">
        <v>143</v>
      </c>
      <c r="C6" s="15" t="s">
        <v>3</v>
      </c>
      <c r="D6" s="16">
        <v>98</v>
      </c>
      <c r="E6" s="17">
        <v>23</v>
      </c>
      <c r="F6" s="18">
        <v>22</v>
      </c>
      <c r="G6" s="12">
        <v>143</v>
      </c>
      <c r="H6" s="13">
        <v>40</v>
      </c>
      <c r="I6" s="18">
        <v>43</v>
      </c>
      <c r="J6" s="12">
        <v>187</v>
      </c>
      <c r="K6" s="13">
        <v>56</v>
      </c>
      <c r="L6" s="18">
        <v>39</v>
      </c>
      <c r="M6" s="12">
        <v>149</v>
      </c>
      <c r="N6" s="13">
        <v>35</v>
      </c>
      <c r="O6" s="18">
        <v>30</v>
      </c>
    </row>
    <row r="7" spans="1:15" ht="13.5" customHeight="1" thickBot="1" x14ac:dyDescent="0.3">
      <c r="A7" s="8" t="s">
        <v>6</v>
      </c>
      <c r="B7" s="10" t="s">
        <v>137</v>
      </c>
      <c r="C7" s="11" t="s">
        <v>0</v>
      </c>
      <c r="D7" s="12">
        <v>158</v>
      </c>
      <c r="E7" s="13">
        <v>37</v>
      </c>
      <c r="F7" s="14">
        <v>35</v>
      </c>
      <c r="G7" s="12">
        <v>145</v>
      </c>
      <c r="H7" s="13">
        <v>21</v>
      </c>
      <c r="I7" s="14">
        <v>25</v>
      </c>
      <c r="J7" s="12">
        <v>126</v>
      </c>
      <c r="K7" s="13">
        <v>27</v>
      </c>
      <c r="L7" s="14">
        <v>29</v>
      </c>
      <c r="M7" s="12">
        <v>131</v>
      </c>
      <c r="N7" s="13">
        <v>25</v>
      </c>
      <c r="O7" s="14">
        <v>33</v>
      </c>
    </row>
    <row r="8" spans="1:15" ht="13.5" customHeight="1" thickBot="1" x14ac:dyDescent="0.3">
      <c r="A8" s="9" t="s">
        <v>112</v>
      </c>
      <c r="B8" s="10" t="s">
        <v>143</v>
      </c>
      <c r="C8" s="15" t="s">
        <v>3</v>
      </c>
      <c r="D8" s="16">
        <v>70</v>
      </c>
      <c r="E8" s="17">
        <v>26</v>
      </c>
      <c r="F8" s="18">
        <v>22</v>
      </c>
      <c r="G8" s="12">
        <v>75</v>
      </c>
      <c r="H8" s="13">
        <v>24</v>
      </c>
      <c r="I8" s="18">
        <v>21</v>
      </c>
      <c r="J8" s="12">
        <v>130</v>
      </c>
      <c r="K8" s="13">
        <v>40</v>
      </c>
      <c r="L8" s="18">
        <v>38</v>
      </c>
      <c r="M8" s="12">
        <v>124</v>
      </c>
      <c r="N8" s="13">
        <v>31</v>
      </c>
      <c r="O8" s="18">
        <v>30</v>
      </c>
    </row>
    <row r="9" spans="1:15" ht="13.5" customHeight="1" thickBot="1" x14ac:dyDescent="0.3">
      <c r="A9" s="8" t="s">
        <v>79</v>
      </c>
      <c r="B9" s="10" t="s">
        <v>137</v>
      </c>
      <c r="C9" s="11" t="s">
        <v>1</v>
      </c>
      <c r="D9" s="12">
        <v>127</v>
      </c>
      <c r="E9" s="13">
        <v>31</v>
      </c>
      <c r="F9" s="14">
        <v>30</v>
      </c>
      <c r="G9" s="12">
        <v>166</v>
      </c>
      <c r="H9" s="13">
        <v>42</v>
      </c>
      <c r="I9" s="14">
        <v>32</v>
      </c>
      <c r="J9" s="12">
        <v>157</v>
      </c>
      <c r="K9" s="13">
        <v>50</v>
      </c>
      <c r="L9" s="14">
        <v>40</v>
      </c>
      <c r="M9" s="12">
        <v>115</v>
      </c>
      <c r="N9" s="13">
        <v>27</v>
      </c>
      <c r="O9" s="14">
        <v>30</v>
      </c>
    </row>
    <row r="10" spans="1:15" ht="13.5" customHeight="1" thickBot="1" x14ac:dyDescent="0.3">
      <c r="A10" s="9" t="s">
        <v>115</v>
      </c>
      <c r="B10" s="10" t="s">
        <v>143</v>
      </c>
      <c r="C10" s="15" t="s">
        <v>3</v>
      </c>
      <c r="D10" s="16">
        <v>61</v>
      </c>
      <c r="E10" s="17">
        <v>9</v>
      </c>
      <c r="F10" s="18">
        <v>9</v>
      </c>
      <c r="G10" s="12">
        <v>75</v>
      </c>
      <c r="H10" s="13">
        <v>22</v>
      </c>
      <c r="I10" s="18">
        <v>21</v>
      </c>
      <c r="J10" s="12">
        <v>92</v>
      </c>
      <c r="K10" s="13">
        <v>28</v>
      </c>
      <c r="L10" s="18">
        <v>25</v>
      </c>
      <c r="M10" s="46">
        <v>102</v>
      </c>
      <c r="N10" s="13">
        <v>30</v>
      </c>
      <c r="O10" s="18">
        <v>26</v>
      </c>
    </row>
    <row r="11" spans="1:15" ht="13.5" customHeight="1" thickBot="1" x14ac:dyDescent="0.3">
      <c r="A11" s="8" t="s">
        <v>118</v>
      </c>
      <c r="B11" s="10" t="s">
        <v>144</v>
      </c>
      <c r="C11" s="11" t="s">
        <v>3</v>
      </c>
      <c r="D11" s="12">
        <v>52</v>
      </c>
      <c r="E11" s="13">
        <v>19</v>
      </c>
      <c r="F11" s="14">
        <v>11</v>
      </c>
      <c r="G11" s="12">
        <v>55</v>
      </c>
      <c r="H11" s="13">
        <v>19</v>
      </c>
      <c r="I11" s="14">
        <v>14</v>
      </c>
      <c r="J11" s="12">
        <v>141</v>
      </c>
      <c r="K11" s="13">
        <v>37</v>
      </c>
      <c r="L11" s="14">
        <v>24</v>
      </c>
      <c r="M11" s="12">
        <v>94</v>
      </c>
      <c r="N11" s="13">
        <v>35</v>
      </c>
      <c r="O11" s="14">
        <v>25</v>
      </c>
    </row>
    <row r="12" spans="1:15" ht="13.5" customHeight="1" thickBot="1" x14ac:dyDescent="0.3">
      <c r="A12" s="9" t="s">
        <v>112</v>
      </c>
      <c r="B12" s="10" t="s">
        <v>144</v>
      </c>
      <c r="C12" s="15" t="s">
        <v>3</v>
      </c>
      <c r="D12" s="16">
        <v>42</v>
      </c>
      <c r="E12" s="17">
        <v>16</v>
      </c>
      <c r="F12" s="18">
        <v>12</v>
      </c>
      <c r="G12" s="12">
        <v>47</v>
      </c>
      <c r="H12" s="13">
        <v>15</v>
      </c>
      <c r="I12" s="18">
        <v>8</v>
      </c>
      <c r="J12" s="12">
        <v>75</v>
      </c>
      <c r="K12" s="13">
        <v>21</v>
      </c>
      <c r="L12" s="18">
        <v>14</v>
      </c>
      <c r="M12" s="46">
        <v>85</v>
      </c>
      <c r="N12" s="13">
        <v>26</v>
      </c>
      <c r="O12" s="18">
        <v>26</v>
      </c>
    </row>
    <row r="13" spans="1:15" ht="13.5" customHeight="1" thickBot="1" x14ac:dyDescent="0.3">
      <c r="A13" s="8" t="s">
        <v>98</v>
      </c>
      <c r="B13" s="10" t="s">
        <v>138</v>
      </c>
      <c r="C13" s="11" t="s">
        <v>26</v>
      </c>
      <c r="D13" s="12">
        <v>41</v>
      </c>
      <c r="E13" s="13">
        <v>8</v>
      </c>
      <c r="F13" s="14">
        <v>8</v>
      </c>
      <c r="G13" s="12">
        <v>55</v>
      </c>
      <c r="H13" s="13">
        <v>11</v>
      </c>
      <c r="I13" s="14">
        <v>12</v>
      </c>
      <c r="J13" s="12">
        <v>57</v>
      </c>
      <c r="K13" s="13">
        <v>11</v>
      </c>
      <c r="L13" s="14">
        <v>20</v>
      </c>
      <c r="M13" s="46">
        <v>67</v>
      </c>
      <c r="N13" s="13">
        <v>13</v>
      </c>
      <c r="O13" s="14">
        <v>29</v>
      </c>
    </row>
    <row r="14" spans="1:15" ht="13.5" customHeight="1" thickBot="1" x14ac:dyDescent="0.3">
      <c r="A14" s="9" t="s">
        <v>6</v>
      </c>
      <c r="B14" s="10" t="s">
        <v>139</v>
      </c>
      <c r="C14" s="15" t="s">
        <v>0</v>
      </c>
      <c r="D14" s="16">
        <v>53</v>
      </c>
      <c r="E14" s="17">
        <v>6</v>
      </c>
      <c r="F14" s="18">
        <v>11</v>
      </c>
      <c r="G14" s="12">
        <v>42</v>
      </c>
      <c r="H14" s="13">
        <v>9</v>
      </c>
      <c r="I14" s="18">
        <v>13</v>
      </c>
      <c r="J14" s="12">
        <v>59</v>
      </c>
      <c r="K14" s="13">
        <v>19</v>
      </c>
      <c r="L14" s="18">
        <v>19</v>
      </c>
      <c r="M14" s="12">
        <v>61</v>
      </c>
      <c r="N14" s="13">
        <v>12</v>
      </c>
      <c r="O14" s="18">
        <v>19</v>
      </c>
    </row>
    <row r="15" spans="1:15" ht="13.5" customHeight="1" thickBot="1" x14ac:dyDescent="0.3">
      <c r="A15" s="8" t="s">
        <v>115</v>
      </c>
      <c r="B15" s="10" t="s">
        <v>144</v>
      </c>
      <c r="C15" s="11" t="s">
        <v>3</v>
      </c>
      <c r="D15" s="12">
        <v>26</v>
      </c>
      <c r="E15" s="13">
        <v>6</v>
      </c>
      <c r="F15" s="14">
        <v>4</v>
      </c>
      <c r="G15" s="12">
        <v>29</v>
      </c>
      <c r="H15" s="13">
        <v>3</v>
      </c>
      <c r="I15" s="14">
        <v>3</v>
      </c>
      <c r="J15" s="12">
        <v>55</v>
      </c>
      <c r="K15" s="13">
        <v>10</v>
      </c>
      <c r="L15" s="14">
        <v>9</v>
      </c>
      <c r="M15" s="12">
        <v>55</v>
      </c>
      <c r="N15" s="13">
        <v>17</v>
      </c>
      <c r="O15" s="14">
        <v>11</v>
      </c>
    </row>
    <row r="16" spans="1:15" s="2" customFormat="1" ht="13.5" customHeight="1" thickBot="1" x14ac:dyDescent="0.3">
      <c r="A16" s="8" t="s">
        <v>93</v>
      </c>
      <c r="B16" s="10" t="s">
        <v>139</v>
      </c>
      <c r="C16" s="11" t="s">
        <v>1</v>
      </c>
      <c r="D16" s="12">
        <v>37</v>
      </c>
      <c r="E16" s="13">
        <v>9</v>
      </c>
      <c r="F16" s="14">
        <v>10</v>
      </c>
      <c r="G16" s="12">
        <v>33</v>
      </c>
      <c r="H16" s="13">
        <v>14</v>
      </c>
      <c r="I16" s="14">
        <v>11</v>
      </c>
      <c r="J16" s="12">
        <v>18</v>
      </c>
      <c r="K16" s="13">
        <v>4</v>
      </c>
      <c r="L16" s="14">
        <v>0</v>
      </c>
      <c r="M16" s="46">
        <v>50</v>
      </c>
      <c r="N16" s="13">
        <v>19</v>
      </c>
      <c r="O16" s="14">
        <v>16</v>
      </c>
    </row>
    <row r="17" spans="1:15" ht="13.5" customHeight="1" thickBot="1" x14ac:dyDescent="0.3">
      <c r="A17" s="9" t="s">
        <v>31</v>
      </c>
      <c r="B17" s="10" t="s">
        <v>141</v>
      </c>
      <c r="C17" s="15" t="s">
        <v>1</v>
      </c>
      <c r="D17" s="16">
        <v>20</v>
      </c>
      <c r="E17" s="17">
        <v>6</v>
      </c>
      <c r="F17" s="18">
        <v>4</v>
      </c>
      <c r="G17" s="12">
        <v>31</v>
      </c>
      <c r="H17" s="13">
        <v>9</v>
      </c>
      <c r="I17" s="18">
        <v>7</v>
      </c>
      <c r="J17" s="12">
        <v>37</v>
      </c>
      <c r="K17" s="13">
        <v>13</v>
      </c>
      <c r="L17" s="18">
        <v>10</v>
      </c>
      <c r="M17" s="46">
        <v>43</v>
      </c>
      <c r="N17" s="13">
        <v>17</v>
      </c>
      <c r="O17" s="18">
        <v>12</v>
      </c>
    </row>
    <row r="18" spans="1:15" ht="13.5" customHeight="1" thickBot="1" x14ac:dyDescent="0.3">
      <c r="A18" s="21" t="s">
        <v>2</v>
      </c>
      <c r="B18" s="10" t="s">
        <v>137</v>
      </c>
      <c r="C18" s="11" t="s">
        <v>0</v>
      </c>
      <c r="D18" s="12">
        <v>55</v>
      </c>
      <c r="E18" s="13">
        <v>13</v>
      </c>
      <c r="F18" s="14">
        <v>12</v>
      </c>
      <c r="G18" s="12">
        <v>53</v>
      </c>
      <c r="H18" s="13">
        <v>3</v>
      </c>
      <c r="I18" s="14">
        <v>6</v>
      </c>
      <c r="J18" s="12">
        <v>41</v>
      </c>
      <c r="K18" s="13">
        <v>1</v>
      </c>
      <c r="L18" s="14">
        <v>0</v>
      </c>
      <c r="M18" s="12">
        <v>42</v>
      </c>
      <c r="N18" s="13">
        <v>13</v>
      </c>
      <c r="O18" s="14">
        <v>14</v>
      </c>
    </row>
    <row r="19" spans="1:15" ht="13.5" customHeight="1" thickBot="1" x14ac:dyDescent="0.3">
      <c r="A19" s="9" t="s">
        <v>114</v>
      </c>
      <c r="B19" s="10" t="s">
        <v>143</v>
      </c>
      <c r="C19" s="15" t="s">
        <v>3</v>
      </c>
      <c r="D19" s="16">
        <v>26</v>
      </c>
      <c r="E19" s="17">
        <v>5</v>
      </c>
      <c r="F19" s="18">
        <v>7</v>
      </c>
      <c r="G19" s="12">
        <v>45</v>
      </c>
      <c r="H19" s="13">
        <v>10</v>
      </c>
      <c r="I19" s="18">
        <v>11</v>
      </c>
      <c r="J19" s="12">
        <v>53</v>
      </c>
      <c r="K19" s="13">
        <v>10</v>
      </c>
      <c r="L19" s="18">
        <v>8</v>
      </c>
      <c r="M19" s="12">
        <v>35</v>
      </c>
      <c r="N19" s="13">
        <v>11</v>
      </c>
      <c r="O19" s="18">
        <v>8</v>
      </c>
    </row>
    <row r="20" spans="1:15" s="2" customFormat="1" ht="13.5" customHeight="1" thickBot="1" x14ac:dyDescent="0.3">
      <c r="A20" s="9" t="s">
        <v>121</v>
      </c>
      <c r="B20" s="10" t="s">
        <v>144</v>
      </c>
      <c r="C20" s="15" t="s">
        <v>3</v>
      </c>
      <c r="D20" s="16">
        <v>12</v>
      </c>
      <c r="E20" s="17">
        <v>6</v>
      </c>
      <c r="F20" s="18">
        <v>4</v>
      </c>
      <c r="G20" s="12">
        <v>19</v>
      </c>
      <c r="H20" s="13">
        <v>5</v>
      </c>
      <c r="I20" s="18">
        <v>3</v>
      </c>
      <c r="J20" s="12">
        <v>30</v>
      </c>
      <c r="K20" s="13">
        <v>8</v>
      </c>
      <c r="L20" s="18">
        <v>4</v>
      </c>
      <c r="M20" s="46">
        <v>35</v>
      </c>
      <c r="N20" s="13">
        <v>17</v>
      </c>
      <c r="O20" s="18">
        <v>12</v>
      </c>
    </row>
    <row r="21" spans="1:15" s="2" customFormat="1" ht="13.5" customHeight="1" thickBot="1" x14ac:dyDescent="0.3">
      <c r="A21" s="8" t="s">
        <v>117</v>
      </c>
      <c r="B21" s="10" t="s">
        <v>143</v>
      </c>
      <c r="C21" s="11" t="s">
        <v>3</v>
      </c>
      <c r="D21" s="12">
        <v>22</v>
      </c>
      <c r="E21" s="13">
        <v>7</v>
      </c>
      <c r="F21" s="14">
        <v>3</v>
      </c>
      <c r="G21" s="12">
        <v>21</v>
      </c>
      <c r="H21" s="13">
        <v>9</v>
      </c>
      <c r="I21" s="14">
        <v>5</v>
      </c>
      <c r="J21" s="12">
        <v>40</v>
      </c>
      <c r="K21" s="13">
        <v>19</v>
      </c>
      <c r="L21" s="14">
        <v>14</v>
      </c>
      <c r="M21" s="12">
        <v>32</v>
      </c>
      <c r="N21" s="13">
        <v>18</v>
      </c>
      <c r="O21" s="14">
        <v>12</v>
      </c>
    </row>
    <row r="22" spans="1:15" ht="13.5" customHeight="1" thickBot="1" x14ac:dyDescent="0.3">
      <c r="A22" s="8" t="s">
        <v>98</v>
      </c>
      <c r="B22" s="10" t="s">
        <v>140</v>
      </c>
      <c r="C22" s="11" t="s">
        <v>26</v>
      </c>
      <c r="D22" s="12">
        <v>13</v>
      </c>
      <c r="E22" s="13">
        <v>3</v>
      </c>
      <c r="F22" s="14">
        <v>7</v>
      </c>
      <c r="G22" s="12">
        <v>15</v>
      </c>
      <c r="H22" s="13">
        <v>2</v>
      </c>
      <c r="I22" s="14">
        <v>0</v>
      </c>
      <c r="J22" s="12">
        <v>28</v>
      </c>
      <c r="K22" s="13">
        <v>5</v>
      </c>
      <c r="L22" s="14">
        <v>11</v>
      </c>
      <c r="M22" s="12">
        <v>28</v>
      </c>
      <c r="N22" s="13">
        <v>5</v>
      </c>
      <c r="O22" s="14">
        <v>11</v>
      </c>
    </row>
    <row r="23" spans="1:15" ht="13.5" customHeight="1" thickBot="1" x14ac:dyDescent="0.3">
      <c r="A23" s="9" t="s">
        <v>121</v>
      </c>
      <c r="B23" s="10" t="s">
        <v>143</v>
      </c>
      <c r="C23" s="15" t="s">
        <v>3</v>
      </c>
      <c r="D23" s="16">
        <v>21</v>
      </c>
      <c r="E23" s="17">
        <v>8</v>
      </c>
      <c r="F23" s="18">
        <v>5</v>
      </c>
      <c r="G23" s="12">
        <v>18</v>
      </c>
      <c r="H23" s="13">
        <v>7</v>
      </c>
      <c r="I23" s="18">
        <v>5</v>
      </c>
      <c r="J23" s="12">
        <v>29</v>
      </c>
      <c r="K23" s="13">
        <v>13</v>
      </c>
      <c r="L23" s="18">
        <v>10</v>
      </c>
      <c r="M23" s="12">
        <v>27</v>
      </c>
      <c r="N23" s="13">
        <v>17</v>
      </c>
      <c r="O23" s="18">
        <v>12</v>
      </c>
    </row>
    <row r="24" spans="1:15" ht="13.5" customHeight="1" thickBot="1" x14ac:dyDescent="0.3">
      <c r="A24" s="8" t="s">
        <v>2</v>
      </c>
      <c r="B24" s="10" t="s">
        <v>139</v>
      </c>
      <c r="C24" s="11" t="s">
        <v>0</v>
      </c>
      <c r="D24" s="12">
        <v>30</v>
      </c>
      <c r="E24" s="13">
        <v>5</v>
      </c>
      <c r="F24" s="14">
        <v>7</v>
      </c>
      <c r="G24" s="12">
        <v>44</v>
      </c>
      <c r="H24" s="13">
        <v>10</v>
      </c>
      <c r="I24" s="14">
        <v>4</v>
      </c>
      <c r="J24" s="12">
        <v>41</v>
      </c>
      <c r="K24" s="13">
        <v>11</v>
      </c>
      <c r="L24" s="14">
        <v>6</v>
      </c>
      <c r="M24" s="12">
        <v>27</v>
      </c>
      <c r="N24" s="13">
        <v>12</v>
      </c>
      <c r="O24" s="14">
        <v>10</v>
      </c>
    </row>
    <row r="25" spans="1:15" ht="13.5" customHeight="1" thickBot="1" x14ac:dyDescent="0.3">
      <c r="A25" s="20" t="s">
        <v>32</v>
      </c>
      <c r="B25" s="10" t="s">
        <v>142</v>
      </c>
      <c r="C25" s="15" t="s">
        <v>0</v>
      </c>
      <c r="D25" s="16"/>
      <c r="E25" s="17"/>
      <c r="F25" s="18"/>
      <c r="G25" s="12">
        <v>29</v>
      </c>
      <c r="H25" s="13">
        <v>7</v>
      </c>
      <c r="I25" s="18">
        <v>3</v>
      </c>
      <c r="J25" s="12">
        <v>13</v>
      </c>
      <c r="K25" s="13">
        <v>4</v>
      </c>
      <c r="L25" s="18">
        <v>0</v>
      </c>
      <c r="M25" s="12">
        <v>26</v>
      </c>
      <c r="N25" s="13">
        <v>0</v>
      </c>
      <c r="O25" s="18">
        <v>0</v>
      </c>
    </row>
    <row r="26" spans="1:15" ht="13.5" customHeight="1" thickBot="1" x14ac:dyDescent="0.3">
      <c r="A26" s="8" t="s">
        <v>113</v>
      </c>
      <c r="B26" s="10" t="s">
        <v>144</v>
      </c>
      <c r="C26" s="11" t="s">
        <v>3</v>
      </c>
      <c r="D26" s="12">
        <v>5</v>
      </c>
      <c r="E26" s="13">
        <v>3</v>
      </c>
      <c r="F26" s="14">
        <v>2</v>
      </c>
      <c r="G26" s="12">
        <v>4</v>
      </c>
      <c r="H26" s="13">
        <v>0</v>
      </c>
      <c r="I26" s="14">
        <v>0</v>
      </c>
      <c r="J26" s="12">
        <v>15</v>
      </c>
      <c r="K26" s="13">
        <v>4</v>
      </c>
      <c r="L26" s="14">
        <v>6</v>
      </c>
      <c r="M26" s="46">
        <v>25</v>
      </c>
      <c r="N26" s="13">
        <v>12</v>
      </c>
      <c r="O26" s="14">
        <v>10</v>
      </c>
    </row>
    <row r="27" spans="1:15" ht="13.5" customHeight="1" thickBot="1" x14ac:dyDescent="0.3">
      <c r="A27" s="9" t="s">
        <v>114</v>
      </c>
      <c r="B27" s="10" t="s">
        <v>144</v>
      </c>
      <c r="C27" s="15" t="s">
        <v>3</v>
      </c>
      <c r="D27" s="16">
        <v>20</v>
      </c>
      <c r="E27" s="17">
        <v>5</v>
      </c>
      <c r="F27" s="18">
        <v>2</v>
      </c>
      <c r="G27" s="12">
        <v>19</v>
      </c>
      <c r="H27" s="13">
        <v>3</v>
      </c>
      <c r="I27" s="18">
        <v>3</v>
      </c>
      <c r="J27" s="12">
        <v>33</v>
      </c>
      <c r="K27" s="13">
        <v>13</v>
      </c>
      <c r="L27" s="18">
        <v>11</v>
      </c>
      <c r="M27" s="12">
        <v>25</v>
      </c>
      <c r="N27" s="13">
        <v>6</v>
      </c>
      <c r="O27" s="18">
        <v>4</v>
      </c>
    </row>
    <row r="28" spans="1:15" ht="13.5" customHeight="1" thickBot="1" x14ac:dyDescent="0.3">
      <c r="A28" s="8" t="s">
        <v>116</v>
      </c>
      <c r="B28" s="10" t="s">
        <v>144</v>
      </c>
      <c r="C28" s="11" t="s">
        <v>3</v>
      </c>
      <c r="D28" s="12">
        <v>12</v>
      </c>
      <c r="E28" s="13">
        <v>3</v>
      </c>
      <c r="F28" s="14">
        <v>2</v>
      </c>
      <c r="G28" s="12">
        <v>10</v>
      </c>
      <c r="H28" s="13">
        <v>5</v>
      </c>
      <c r="I28" s="14">
        <v>2</v>
      </c>
      <c r="J28" s="12">
        <v>21</v>
      </c>
      <c r="K28" s="13">
        <v>8</v>
      </c>
      <c r="L28" s="14">
        <v>5</v>
      </c>
      <c r="M28" s="46">
        <v>25</v>
      </c>
      <c r="N28" s="13">
        <v>11</v>
      </c>
      <c r="O28" s="14">
        <v>8</v>
      </c>
    </row>
    <row r="29" spans="1:15" ht="13.5" customHeight="1" thickBot="1" x14ac:dyDescent="0.3">
      <c r="A29" s="20" t="s">
        <v>8</v>
      </c>
      <c r="B29" s="10" t="s">
        <v>139</v>
      </c>
      <c r="C29" s="15" t="s">
        <v>0</v>
      </c>
      <c r="D29" s="16">
        <v>9</v>
      </c>
      <c r="E29" s="17">
        <v>2</v>
      </c>
      <c r="F29" s="18">
        <v>0</v>
      </c>
      <c r="G29" s="12">
        <v>13</v>
      </c>
      <c r="H29" s="13">
        <v>2</v>
      </c>
      <c r="I29" s="18">
        <v>0</v>
      </c>
      <c r="J29" s="12">
        <v>11</v>
      </c>
      <c r="K29" s="13">
        <v>0</v>
      </c>
      <c r="L29" s="18">
        <v>0</v>
      </c>
      <c r="M29" s="46">
        <v>24</v>
      </c>
      <c r="N29" s="13">
        <v>4</v>
      </c>
      <c r="O29" s="18">
        <v>0</v>
      </c>
    </row>
    <row r="30" spans="1:15" ht="13.5" customHeight="1" thickBot="1" x14ac:dyDescent="0.3">
      <c r="A30" s="8" t="s">
        <v>116</v>
      </c>
      <c r="B30" s="10" t="s">
        <v>143</v>
      </c>
      <c r="C30" s="11" t="s">
        <v>3</v>
      </c>
      <c r="D30" s="12">
        <v>10</v>
      </c>
      <c r="E30" s="13">
        <v>1</v>
      </c>
      <c r="F30" s="14">
        <v>1</v>
      </c>
      <c r="G30" s="12">
        <v>20</v>
      </c>
      <c r="H30" s="13">
        <v>5</v>
      </c>
      <c r="I30" s="14">
        <v>6</v>
      </c>
      <c r="J30" s="12">
        <v>28</v>
      </c>
      <c r="K30" s="13">
        <v>10</v>
      </c>
      <c r="L30" s="14">
        <v>7</v>
      </c>
      <c r="M30" s="12">
        <v>22</v>
      </c>
      <c r="N30" s="13">
        <v>5</v>
      </c>
      <c r="O30" s="14">
        <v>6</v>
      </c>
    </row>
    <row r="31" spans="1:15" ht="13.5" customHeight="1" thickBot="1" x14ac:dyDescent="0.3">
      <c r="A31" s="9" t="s">
        <v>7</v>
      </c>
      <c r="B31" s="10" t="s">
        <v>139</v>
      </c>
      <c r="C31" s="15" t="s">
        <v>0</v>
      </c>
      <c r="D31" s="16">
        <v>14</v>
      </c>
      <c r="E31" s="17">
        <v>2</v>
      </c>
      <c r="F31" s="18">
        <v>0</v>
      </c>
      <c r="G31" s="12">
        <v>15</v>
      </c>
      <c r="H31" s="13">
        <v>3</v>
      </c>
      <c r="I31" s="18">
        <v>5</v>
      </c>
      <c r="J31" s="12">
        <v>14</v>
      </c>
      <c r="K31" s="13">
        <v>2</v>
      </c>
      <c r="L31" s="18">
        <v>5</v>
      </c>
      <c r="M31" s="12">
        <v>22</v>
      </c>
      <c r="N31" s="13">
        <v>5</v>
      </c>
      <c r="O31" s="18">
        <v>6</v>
      </c>
    </row>
    <row r="32" spans="1:15" ht="13.5" customHeight="1" thickBot="1" x14ac:dyDescent="0.3">
      <c r="A32" s="21" t="s">
        <v>4</v>
      </c>
      <c r="B32" s="10" t="s">
        <v>139</v>
      </c>
      <c r="C32" s="11" t="s">
        <v>0</v>
      </c>
      <c r="D32" s="12">
        <v>16</v>
      </c>
      <c r="E32" s="13">
        <v>3</v>
      </c>
      <c r="F32" s="14">
        <v>0</v>
      </c>
      <c r="G32" s="12">
        <v>19</v>
      </c>
      <c r="H32" s="13">
        <v>5</v>
      </c>
      <c r="I32" s="14">
        <v>0</v>
      </c>
      <c r="J32" s="12">
        <v>22</v>
      </c>
      <c r="K32" s="13">
        <v>12</v>
      </c>
      <c r="L32" s="14">
        <v>8</v>
      </c>
      <c r="M32" s="12">
        <v>19</v>
      </c>
      <c r="N32" s="13">
        <v>4</v>
      </c>
      <c r="O32" s="14">
        <v>0</v>
      </c>
    </row>
    <row r="33" spans="1:16" s="2" customFormat="1" ht="13.5" customHeight="1" thickBot="1" x14ac:dyDescent="0.3">
      <c r="A33" s="20" t="s">
        <v>8</v>
      </c>
      <c r="B33" s="19" t="s">
        <v>137</v>
      </c>
      <c r="C33" s="15" t="s">
        <v>0</v>
      </c>
      <c r="D33" s="16">
        <v>47</v>
      </c>
      <c r="E33" s="17">
        <v>4</v>
      </c>
      <c r="F33" s="18">
        <v>0</v>
      </c>
      <c r="G33" s="12">
        <v>29</v>
      </c>
      <c r="H33" s="13">
        <v>7</v>
      </c>
      <c r="I33" s="18">
        <v>0</v>
      </c>
      <c r="J33" s="12">
        <v>15</v>
      </c>
      <c r="K33" s="13">
        <v>3</v>
      </c>
      <c r="L33" s="18">
        <v>0</v>
      </c>
      <c r="M33" s="12">
        <v>16</v>
      </c>
      <c r="N33" s="13">
        <v>3</v>
      </c>
      <c r="O33" s="18">
        <v>0</v>
      </c>
    </row>
    <row r="34" spans="1:16" ht="13.5" customHeight="1" thickBot="1" x14ac:dyDescent="0.3">
      <c r="A34" s="9" t="s">
        <v>113</v>
      </c>
      <c r="B34" s="10" t="s">
        <v>143</v>
      </c>
      <c r="C34" s="15" t="s">
        <v>3</v>
      </c>
      <c r="D34" s="16">
        <v>11</v>
      </c>
      <c r="E34" s="17">
        <v>4</v>
      </c>
      <c r="F34" s="18">
        <v>2</v>
      </c>
      <c r="G34" s="12">
        <v>12</v>
      </c>
      <c r="H34" s="13">
        <v>9</v>
      </c>
      <c r="I34" s="18">
        <v>5</v>
      </c>
      <c r="J34" s="12">
        <v>17</v>
      </c>
      <c r="K34" s="13">
        <v>4</v>
      </c>
      <c r="L34" s="18">
        <v>4</v>
      </c>
      <c r="M34" s="12">
        <v>15</v>
      </c>
      <c r="N34" s="13">
        <v>8</v>
      </c>
      <c r="O34" s="18">
        <v>5</v>
      </c>
    </row>
    <row r="35" spans="1:16" ht="13.5" customHeight="1" thickBot="1" x14ac:dyDescent="0.3">
      <c r="A35" s="9" t="s">
        <v>27</v>
      </c>
      <c r="B35" s="10" t="s">
        <v>142</v>
      </c>
      <c r="C35" s="15" t="s">
        <v>0</v>
      </c>
      <c r="D35" s="16">
        <v>17</v>
      </c>
      <c r="E35" s="17">
        <v>9</v>
      </c>
      <c r="F35" s="18">
        <v>4</v>
      </c>
      <c r="G35" s="12">
        <v>16</v>
      </c>
      <c r="H35" s="13">
        <v>6</v>
      </c>
      <c r="I35" s="18">
        <v>5</v>
      </c>
      <c r="J35" s="12">
        <v>10</v>
      </c>
      <c r="K35" s="13">
        <v>6</v>
      </c>
      <c r="L35" s="18">
        <v>6</v>
      </c>
      <c r="M35" s="12">
        <v>14</v>
      </c>
      <c r="N35" s="13">
        <v>5</v>
      </c>
      <c r="O35" s="18">
        <v>6</v>
      </c>
    </row>
    <row r="36" spans="1:16" s="2" customFormat="1" ht="13.5" customHeight="1" thickBot="1" x14ac:dyDescent="0.3">
      <c r="A36" s="9" t="s">
        <v>2</v>
      </c>
      <c r="B36" s="19" t="s">
        <v>142</v>
      </c>
      <c r="C36" s="15" t="s">
        <v>0</v>
      </c>
      <c r="D36" s="16">
        <v>20</v>
      </c>
      <c r="E36" s="17">
        <v>4</v>
      </c>
      <c r="F36" s="18">
        <v>3</v>
      </c>
      <c r="G36" s="12">
        <v>19</v>
      </c>
      <c r="H36" s="13">
        <v>5</v>
      </c>
      <c r="I36" s="18">
        <v>5</v>
      </c>
      <c r="J36" s="12">
        <v>26</v>
      </c>
      <c r="K36" s="13">
        <v>13</v>
      </c>
      <c r="L36" s="18">
        <v>6</v>
      </c>
      <c r="M36" s="12">
        <v>14</v>
      </c>
      <c r="N36" s="13">
        <v>6</v>
      </c>
      <c r="O36" s="18">
        <v>6</v>
      </c>
    </row>
    <row r="37" spans="1:16" s="2" customFormat="1" ht="13.5" customHeight="1" thickBot="1" x14ac:dyDescent="0.3">
      <c r="A37" s="20" t="s">
        <v>7</v>
      </c>
      <c r="B37" s="19" t="s">
        <v>137</v>
      </c>
      <c r="C37" s="15" t="s">
        <v>0</v>
      </c>
      <c r="D37" s="16">
        <v>28</v>
      </c>
      <c r="E37" s="17">
        <v>3</v>
      </c>
      <c r="F37" s="18">
        <v>0</v>
      </c>
      <c r="G37" s="12">
        <v>26</v>
      </c>
      <c r="H37" s="13">
        <v>2</v>
      </c>
      <c r="I37" s="18">
        <v>0</v>
      </c>
      <c r="J37" s="12">
        <v>15</v>
      </c>
      <c r="K37" s="13">
        <v>2</v>
      </c>
      <c r="L37" s="18">
        <v>0</v>
      </c>
      <c r="M37" s="12">
        <v>12</v>
      </c>
      <c r="N37" s="13">
        <v>3</v>
      </c>
      <c r="O37" s="18">
        <v>0</v>
      </c>
    </row>
    <row r="38" spans="1:16" ht="13.5" customHeight="1" thickBot="1" x14ac:dyDescent="0.3">
      <c r="A38" s="20" t="s">
        <v>30</v>
      </c>
      <c r="B38" s="10" t="s">
        <v>142</v>
      </c>
      <c r="C38" s="15" t="s">
        <v>0</v>
      </c>
      <c r="D38" s="16">
        <v>5</v>
      </c>
      <c r="E38" s="17">
        <v>3</v>
      </c>
      <c r="F38" s="18">
        <v>0</v>
      </c>
      <c r="G38" s="12">
        <v>3</v>
      </c>
      <c r="H38" s="13">
        <v>2</v>
      </c>
      <c r="I38" s="18">
        <v>0</v>
      </c>
      <c r="J38" s="12">
        <v>15</v>
      </c>
      <c r="K38" s="13">
        <v>7</v>
      </c>
      <c r="L38" s="18">
        <v>0</v>
      </c>
      <c r="M38" s="12">
        <v>12</v>
      </c>
      <c r="N38" s="13">
        <v>6</v>
      </c>
      <c r="O38" s="18">
        <v>6</v>
      </c>
    </row>
    <row r="39" spans="1:16" ht="13.5" customHeight="1" thickBot="1" x14ac:dyDescent="0.3">
      <c r="A39" s="20" t="s">
        <v>4</v>
      </c>
      <c r="B39" s="10" t="s">
        <v>137</v>
      </c>
      <c r="C39" s="15" t="s">
        <v>0</v>
      </c>
      <c r="D39" s="16">
        <v>18</v>
      </c>
      <c r="E39" s="17">
        <v>3</v>
      </c>
      <c r="F39" s="18">
        <v>0</v>
      </c>
      <c r="G39" s="12">
        <v>23</v>
      </c>
      <c r="H39" s="13">
        <v>6</v>
      </c>
      <c r="I39" s="18">
        <v>0</v>
      </c>
      <c r="J39" s="12">
        <v>12</v>
      </c>
      <c r="K39" s="13">
        <v>2</v>
      </c>
      <c r="L39" s="18">
        <v>0</v>
      </c>
      <c r="M39" s="12">
        <v>11</v>
      </c>
      <c r="N39" s="13">
        <v>0</v>
      </c>
      <c r="O39" s="18">
        <v>0</v>
      </c>
    </row>
    <row r="40" spans="1:16" ht="13.5" customHeight="1" thickBot="1" x14ac:dyDescent="0.3">
      <c r="A40" s="20" t="s">
        <v>32</v>
      </c>
      <c r="B40" s="10" t="s">
        <v>141</v>
      </c>
      <c r="C40" s="15" t="s">
        <v>0</v>
      </c>
      <c r="D40" s="16"/>
      <c r="E40" s="17"/>
      <c r="F40" s="18"/>
      <c r="G40" s="12">
        <v>9</v>
      </c>
      <c r="H40" s="13">
        <v>3</v>
      </c>
      <c r="I40" s="18">
        <v>3</v>
      </c>
      <c r="J40" s="12">
        <v>2</v>
      </c>
      <c r="K40" s="13">
        <v>0</v>
      </c>
      <c r="L40" s="18">
        <v>0</v>
      </c>
      <c r="M40" s="12">
        <v>11</v>
      </c>
      <c r="N40" s="13">
        <v>4</v>
      </c>
      <c r="O40" s="18">
        <v>0</v>
      </c>
    </row>
    <row r="41" spans="1:16" ht="13.5" customHeight="1" thickBot="1" x14ac:dyDescent="0.3">
      <c r="A41" s="20" t="s">
        <v>80</v>
      </c>
      <c r="B41" s="10" t="s">
        <v>139</v>
      </c>
      <c r="C41" s="15" t="s">
        <v>1</v>
      </c>
      <c r="D41" s="16">
        <v>35</v>
      </c>
      <c r="E41" s="17">
        <v>12</v>
      </c>
      <c r="F41" s="18">
        <v>9</v>
      </c>
      <c r="G41" s="12">
        <v>27</v>
      </c>
      <c r="H41" s="13">
        <v>12</v>
      </c>
      <c r="I41" s="18">
        <v>0</v>
      </c>
      <c r="J41" s="12">
        <v>16</v>
      </c>
      <c r="K41" s="13">
        <v>1</v>
      </c>
      <c r="L41" s="18">
        <v>0</v>
      </c>
      <c r="M41" s="47">
        <v>9</v>
      </c>
      <c r="N41" s="13">
        <v>7</v>
      </c>
      <c r="O41" s="18">
        <v>6</v>
      </c>
    </row>
    <row r="42" spans="1:16" ht="13.5" customHeight="1" thickBot="1" x14ac:dyDescent="0.3">
      <c r="A42" s="20" t="s">
        <v>80</v>
      </c>
      <c r="B42" s="10" t="s">
        <v>137</v>
      </c>
      <c r="C42" s="15" t="s">
        <v>1</v>
      </c>
      <c r="D42" s="16">
        <v>21</v>
      </c>
      <c r="E42" s="17">
        <v>9</v>
      </c>
      <c r="F42" s="18">
        <v>11</v>
      </c>
      <c r="G42" s="12">
        <v>15</v>
      </c>
      <c r="H42" s="13">
        <v>5</v>
      </c>
      <c r="I42" s="18">
        <v>0</v>
      </c>
      <c r="J42" s="12">
        <v>13</v>
      </c>
      <c r="K42" s="13">
        <v>3</v>
      </c>
      <c r="L42" s="18">
        <v>0</v>
      </c>
      <c r="M42" s="47">
        <v>5</v>
      </c>
      <c r="N42" s="13">
        <v>0</v>
      </c>
      <c r="O42" s="18">
        <v>0</v>
      </c>
    </row>
    <row r="43" spans="1:16" ht="13.5" customHeight="1" thickBot="1" x14ac:dyDescent="0.3">
      <c r="A43" s="9" t="s">
        <v>27</v>
      </c>
      <c r="B43" s="10" t="s">
        <v>141</v>
      </c>
      <c r="C43" s="15" t="s">
        <v>0</v>
      </c>
      <c r="D43" s="16">
        <v>12</v>
      </c>
      <c r="E43" s="17">
        <v>4</v>
      </c>
      <c r="F43" s="18">
        <v>4</v>
      </c>
      <c r="G43" s="12">
        <v>7</v>
      </c>
      <c r="H43" s="13">
        <v>5</v>
      </c>
      <c r="I43" s="18">
        <v>3</v>
      </c>
      <c r="J43" s="12">
        <v>5</v>
      </c>
      <c r="K43" s="13">
        <v>1</v>
      </c>
      <c r="L43" s="18">
        <v>0</v>
      </c>
      <c r="M43" s="12">
        <v>5</v>
      </c>
      <c r="N43" s="13">
        <v>1</v>
      </c>
      <c r="O43" s="18">
        <v>0</v>
      </c>
    </row>
    <row r="44" spans="1:16" ht="13.5" customHeight="1" thickBot="1" x14ac:dyDescent="0.3">
      <c r="A44" s="9" t="s">
        <v>2</v>
      </c>
      <c r="B44" s="10" t="s">
        <v>141</v>
      </c>
      <c r="C44" s="15" t="s">
        <v>0</v>
      </c>
      <c r="D44" s="16">
        <v>11</v>
      </c>
      <c r="E44" s="17">
        <v>4</v>
      </c>
      <c r="F44" s="18">
        <v>2</v>
      </c>
      <c r="G44" s="12">
        <v>16</v>
      </c>
      <c r="H44" s="13">
        <v>8</v>
      </c>
      <c r="I44" s="18">
        <v>6</v>
      </c>
      <c r="J44" s="12">
        <v>5</v>
      </c>
      <c r="K44" s="13">
        <v>4</v>
      </c>
      <c r="L44" s="18">
        <v>3</v>
      </c>
      <c r="M44" s="12">
        <v>5</v>
      </c>
      <c r="N44" s="13">
        <v>5</v>
      </c>
      <c r="O44" s="18">
        <v>3</v>
      </c>
    </row>
    <row r="45" spans="1:16" ht="13.5" customHeight="1" thickBot="1" x14ac:dyDescent="0.3">
      <c r="A45" s="20" t="s">
        <v>30</v>
      </c>
      <c r="B45" s="10" t="s">
        <v>141</v>
      </c>
      <c r="C45" s="15" t="s">
        <v>0</v>
      </c>
      <c r="D45" s="16">
        <v>1</v>
      </c>
      <c r="E45" s="17">
        <v>0</v>
      </c>
      <c r="F45" s="18">
        <v>0</v>
      </c>
      <c r="G45" s="12">
        <v>1</v>
      </c>
      <c r="H45" s="13">
        <v>0</v>
      </c>
      <c r="I45" s="18">
        <v>0</v>
      </c>
      <c r="J45" s="12">
        <v>7</v>
      </c>
      <c r="K45" s="13">
        <v>4</v>
      </c>
      <c r="L45" s="18">
        <v>0</v>
      </c>
      <c r="M45" s="12">
        <v>2</v>
      </c>
      <c r="N45" s="13">
        <v>0</v>
      </c>
      <c r="O45" s="18">
        <v>0</v>
      </c>
    </row>
    <row r="46" spans="1:16" ht="13.5" customHeight="1" thickBot="1" x14ac:dyDescent="0.3">
      <c r="A46" s="20" t="s">
        <v>111</v>
      </c>
      <c r="B46" s="10" t="s">
        <v>138</v>
      </c>
      <c r="C46" s="15" t="s">
        <v>26</v>
      </c>
      <c r="D46" s="16">
        <v>18</v>
      </c>
      <c r="E46" s="17">
        <v>4</v>
      </c>
      <c r="F46" s="18">
        <v>4</v>
      </c>
      <c r="G46" s="12">
        <v>16</v>
      </c>
      <c r="H46" s="13">
        <v>3</v>
      </c>
      <c r="I46" s="18">
        <v>0</v>
      </c>
      <c r="J46" s="12"/>
      <c r="K46" s="13"/>
      <c r="L46" s="18"/>
      <c r="M46" s="12"/>
      <c r="N46" s="13"/>
      <c r="O46" s="18"/>
    </row>
    <row r="47" spans="1:16" x14ac:dyDescent="0.25">
      <c r="A47" s="41" t="s">
        <v>111</v>
      </c>
      <c r="B47" s="43" t="s">
        <v>140</v>
      </c>
      <c r="C47" s="44" t="s">
        <v>26</v>
      </c>
      <c r="D47" s="32">
        <v>6</v>
      </c>
      <c r="E47" s="33">
        <v>1</v>
      </c>
      <c r="F47" s="34">
        <v>0</v>
      </c>
      <c r="G47" s="32">
        <v>7</v>
      </c>
      <c r="H47" s="33">
        <v>0</v>
      </c>
      <c r="I47" s="34">
        <v>0</v>
      </c>
      <c r="J47" s="32"/>
      <c r="K47" s="33"/>
      <c r="L47" s="34"/>
      <c r="M47" s="32"/>
      <c r="N47" s="33"/>
      <c r="O47" s="34"/>
    </row>
    <row r="48" spans="1:16" x14ac:dyDescent="0.25">
      <c r="D48" s="2">
        <f>SUBTOTAL(9,D3:D47)</f>
        <v>3546</v>
      </c>
      <c r="E48" s="2">
        <f t="shared" ref="E48:N48" si="1">SUBTOTAL(9,E3:E47)</f>
        <v>411</v>
      </c>
      <c r="F48" s="2">
        <f t="shared" si="1"/>
        <v>337</v>
      </c>
      <c r="G48" s="2">
        <f t="shared" si="1"/>
        <v>3762</v>
      </c>
      <c r="H48" s="2">
        <f t="shared" si="1"/>
        <v>488</v>
      </c>
      <c r="I48" s="2">
        <f t="shared" si="1"/>
        <v>364</v>
      </c>
      <c r="J48" s="2">
        <f t="shared" si="1"/>
        <v>4027</v>
      </c>
      <c r="K48" s="2">
        <f t="shared" si="1"/>
        <v>602</v>
      </c>
      <c r="L48" s="2">
        <f t="shared" si="1"/>
        <v>441</v>
      </c>
      <c r="M48" s="2">
        <f t="shared" si="1"/>
        <v>4007</v>
      </c>
      <c r="N48" s="2">
        <f t="shared" si="1"/>
        <v>614</v>
      </c>
      <c r="O48" s="95">
        <v>455</v>
      </c>
      <c r="P48" s="98"/>
    </row>
    <row r="50" spans="1:15" x14ac:dyDescent="0.25">
      <c r="A50" s="2" t="s">
        <v>152</v>
      </c>
      <c r="D50" s="2">
        <v>1531</v>
      </c>
      <c r="E50" s="2">
        <v>411</v>
      </c>
      <c r="F50" s="2">
        <v>337</v>
      </c>
      <c r="G50" s="6">
        <v>1746</v>
      </c>
      <c r="H50" s="6">
        <v>488</v>
      </c>
      <c r="I50" s="6">
        <v>364</v>
      </c>
      <c r="J50" s="6">
        <v>2010</v>
      </c>
      <c r="K50" s="6">
        <v>602</v>
      </c>
      <c r="L50" s="6">
        <v>441</v>
      </c>
      <c r="M50" s="6">
        <v>1989</v>
      </c>
      <c r="N50" s="6">
        <v>614</v>
      </c>
      <c r="O50" s="6">
        <v>455</v>
      </c>
    </row>
    <row r="51" spans="1:15" ht="15.75" thickBot="1" x14ac:dyDescent="0.3">
      <c r="D51" s="22">
        <v>2015</v>
      </c>
      <c r="E51" s="23"/>
      <c r="F51" s="24"/>
      <c r="G51" s="22">
        <v>2016</v>
      </c>
      <c r="H51" s="23"/>
      <c r="I51" s="24"/>
      <c r="J51" s="22">
        <v>2017</v>
      </c>
      <c r="K51" s="23"/>
      <c r="L51" s="24"/>
      <c r="M51" s="22">
        <v>2018</v>
      </c>
      <c r="N51" s="23"/>
      <c r="O51" s="24"/>
    </row>
    <row r="52" spans="1:15" ht="22.5" thickBot="1" x14ac:dyDescent="0.3">
      <c r="A52" s="6" t="s">
        <v>154</v>
      </c>
      <c r="D52" s="24" t="s">
        <v>20</v>
      </c>
      <c r="E52" s="24" t="s">
        <v>21</v>
      </c>
      <c r="F52" s="24" t="s">
        <v>136</v>
      </c>
      <c r="G52" s="24" t="s">
        <v>20</v>
      </c>
      <c r="H52" s="24" t="s">
        <v>21</v>
      </c>
      <c r="I52" s="24" t="s">
        <v>136</v>
      </c>
      <c r="J52" s="24" t="s">
        <v>20</v>
      </c>
      <c r="K52" s="24" t="s">
        <v>21</v>
      </c>
      <c r="L52" s="24" t="s">
        <v>136</v>
      </c>
      <c r="M52" s="24" t="s">
        <v>20</v>
      </c>
      <c r="N52" s="24" t="s">
        <v>21</v>
      </c>
      <c r="O52" s="24" t="s">
        <v>136</v>
      </c>
    </row>
    <row r="53" spans="1:15" x14ac:dyDescent="0.25">
      <c r="A53" s="2" t="s">
        <v>155</v>
      </c>
      <c r="C53" s="2" t="s">
        <v>204</v>
      </c>
      <c r="D53" s="2">
        <v>879</v>
      </c>
      <c r="E53" s="2">
        <v>224</v>
      </c>
      <c r="F53" s="2">
        <v>193</v>
      </c>
      <c r="G53" s="6">
        <v>930</v>
      </c>
      <c r="H53" s="6">
        <v>251</v>
      </c>
      <c r="I53" s="6">
        <v>170</v>
      </c>
      <c r="J53" s="6">
        <v>859</v>
      </c>
      <c r="K53" s="6">
        <v>253</v>
      </c>
      <c r="L53" s="6">
        <v>167</v>
      </c>
      <c r="M53" s="6">
        <v>912</v>
      </c>
      <c r="N53" s="6">
        <v>273</v>
      </c>
      <c r="O53" s="6">
        <v>210</v>
      </c>
    </row>
    <row r="54" spans="1:15" hidden="1" x14ac:dyDescent="0.25">
      <c r="A54" s="2" t="s">
        <v>156</v>
      </c>
      <c r="D54" s="2">
        <v>685</v>
      </c>
      <c r="E54" s="2">
        <v>185</v>
      </c>
      <c r="F54" s="2">
        <v>156</v>
      </c>
      <c r="G54" s="6">
        <v>737</v>
      </c>
      <c r="H54" s="6">
        <v>196</v>
      </c>
      <c r="I54" s="6">
        <v>137</v>
      </c>
      <c r="J54" s="6">
        <v>678</v>
      </c>
      <c r="K54" s="6">
        <v>204</v>
      </c>
      <c r="L54" s="6">
        <v>129</v>
      </c>
      <c r="M54" s="6">
        <v>700</v>
      </c>
      <c r="N54" s="6">
        <v>210</v>
      </c>
    </row>
    <row r="55" spans="1:15" hidden="1" x14ac:dyDescent="0.25">
      <c r="A55" s="2" t="s">
        <v>157</v>
      </c>
      <c r="D55" s="2">
        <v>194</v>
      </c>
      <c r="E55" s="2">
        <v>39</v>
      </c>
      <c r="F55" s="2">
        <v>37</v>
      </c>
      <c r="G55" s="6">
        <v>193</v>
      </c>
      <c r="H55" s="6">
        <v>55</v>
      </c>
      <c r="I55" s="6">
        <v>33</v>
      </c>
      <c r="J55" s="6">
        <v>181</v>
      </c>
      <c r="K55" s="6">
        <v>49</v>
      </c>
      <c r="L55" s="6">
        <v>38</v>
      </c>
      <c r="M55" s="6">
        <v>212</v>
      </c>
      <c r="N55" s="6">
        <v>63</v>
      </c>
    </row>
    <row r="56" spans="1:15" x14ac:dyDescent="0.25">
      <c r="A56" s="2" t="s">
        <v>158</v>
      </c>
      <c r="C56" s="2" t="s">
        <v>203</v>
      </c>
      <c r="D56" s="2">
        <v>86</v>
      </c>
      <c r="E56" s="2">
        <v>30</v>
      </c>
      <c r="F56" s="2">
        <v>17</v>
      </c>
      <c r="G56" s="6">
        <v>131</v>
      </c>
      <c r="H56" s="6">
        <v>45</v>
      </c>
      <c r="I56" s="6">
        <v>32</v>
      </c>
      <c r="J56" s="6">
        <v>120</v>
      </c>
      <c r="K56" s="6">
        <v>52</v>
      </c>
      <c r="L56" s="6">
        <v>25</v>
      </c>
      <c r="M56" s="6">
        <v>132</v>
      </c>
      <c r="N56" s="6">
        <v>44</v>
      </c>
      <c r="O56" s="6">
        <v>104</v>
      </c>
    </row>
    <row r="57" spans="1:15" hidden="1" x14ac:dyDescent="0.25">
      <c r="A57" s="2" t="s">
        <v>156</v>
      </c>
      <c r="D57" s="2">
        <v>44</v>
      </c>
      <c r="E57" s="2">
        <v>14</v>
      </c>
      <c r="F57" s="2">
        <v>10</v>
      </c>
      <c r="G57" s="6">
        <v>64</v>
      </c>
      <c r="H57" s="6">
        <v>25</v>
      </c>
      <c r="I57" s="6">
        <v>19</v>
      </c>
      <c r="J57" s="6">
        <v>56</v>
      </c>
      <c r="K57" s="6">
        <v>22</v>
      </c>
      <c r="L57" s="6">
        <v>13</v>
      </c>
      <c r="M57" s="6">
        <v>66</v>
      </c>
      <c r="N57" s="6">
        <v>27</v>
      </c>
    </row>
    <row r="58" spans="1:15" hidden="1" x14ac:dyDescent="0.25">
      <c r="A58" s="2" t="s">
        <v>157</v>
      </c>
      <c r="D58" s="2">
        <v>42</v>
      </c>
      <c r="E58" s="2">
        <v>16</v>
      </c>
      <c r="F58" s="2">
        <v>7</v>
      </c>
      <c r="G58" s="6">
        <v>67</v>
      </c>
      <c r="H58" s="6">
        <v>20</v>
      </c>
      <c r="I58" s="6">
        <v>13</v>
      </c>
      <c r="J58" s="6">
        <v>64</v>
      </c>
      <c r="K58" s="6">
        <v>30</v>
      </c>
      <c r="L58" s="6">
        <v>12</v>
      </c>
      <c r="M58" s="6">
        <v>66</v>
      </c>
      <c r="N58" s="6">
        <v>17</v>
      </c>
    </row>
    <row r="59" spans="1:15" x14ac:dyDescent="0.25">
      <c r="A59" s="2" t="s">
        <v>159</v>
      </c>
      <c r="C59" s="2" t="s">
        <v>159</v>
      </c>
      <c r="D59" s="2">
        <v>78</v>
      </c>
      <c r="E59" s="2">
        <v>16</v>
      </c>
      <c r="F59" s="2">
        <v>19</v>
      </c>
      <c r="G59" s="6">
        <v>93</v>
      </c>
      <c r="H59" s="6">
        <v>16</v>
      </c>
      <c r="I59" s="6">
        <v>12</v>
      </c>
      <c r="J59" s="6">
        <v>85</v>
      </c>
      <c r="K59" s="6">
        <v>16</v>
      </c>
      <c r="L59" s="6">
        <v>31</v>
      </c>
      <c r="M59" s="6">
        <v>95</v>
      </c>
      <c r="N59" s="6">
        <v>18</v>
      </c>
      <c r="O59" s="6">
        <v>40</v>
      </c>
    </row>
    <row r="60" spans="1:15" hidden="1" x14ac:dyDescent="0.25">
      <c r="A60" s="2" t="s">
        <v>156</v>
      </c>
      <c r="D60" s="2">
        <v>59</v>
      </c>
      <c r="E60" s="2">
        <v>12</v>
      </c>
      <c r="F60" s="2">
        <v>12</v>
      </c>
      <c r="G60" s="6">
        <v>71</v>
      </c>
      <c r="H60" s="6">
        <v>14</v>
      </c>
      <c r="I60" s="6">
        <v>12</v>
      </c>
      <c r="J60" s="6">
        <v>57</v>
      </c>
      <c r="K60" s="6">
        <v>11</v>
      </c>
      <c r="L60" s="6">
        <v>20</v>
      </c>
      <c r="M60" s="6">
        <v>67</v>
      </c>
      <c r="N60" s="6">
        <v>13</v>
      </c>
    </row>
    <row r="61" spans="1:15" hidden="1" x14ac:dyDescent="0.25">
      <c r="A61" s="2" t="s">
        <v>157</v>
      </c>
      <c r="D61" s="2">
        <v>19</v>
      </c>
      <c r="E61" s="2">
        <v>4</v>
      </c>
      <c r="F61" s="2">
        <v>7</v>
      </c>
      <c r="G61" s="6">
        <v>22</v>
      </c>
      <c r="H61" s="6">
        <v>2</v>
      </c>
      <c r="I61" s="6">
        <v>0</v>
      </c>
      <c r="J61" s="6">
        <v>28</v>
      </c>
      <c r="K61" s="6">
        <v>5</v>
      </c>
      <c r="L61" s="6">
        <v>11</v>
      </c>
      <c r="M61" s="6">
        <v>28</v>
      </c>
      <c r="N61" s="6">
        <v>5</v>
      </c>
    </row>
    <row r="62" spans="1:15" x14ac:dyDescent="0.25">
      <c r="A62" s="2" t="s">
        <v>167</v>
      </c>
      <c r="C62" s="2" t="s">
        <v>202</v>
      </c>
      <c r="D62" s="2">
        <v>488</v>
      </c>
      <c r="E62" s="2">
        <v>141</v>
      </c>
      <c r="F62" s="2">
        <v>108</v>
      </c>
      <c r="G62" s="6">
        <v>592</v>
      </c>
      <c r="H62" s="6">
        <v>176</v>
      </c>
      <c r="I62" s="6">
        <v>150</v>
      </c>
      <c r="J62" s="6">
        <v>946</v>
      </c>
      <c r="K62" s="6">
        <v>281</v>
      </c>
      <c r="L62" s="6">
        <v>218</v>
      </c>
      <c r="M62" s="6">
        <v>850</v>
      </c>
      <c r="N62" s="6">
        <v>279</v>
      </c>
      <c r="O62" s="2">
        <v>101</v>
      </c>
    </row>
    <row r="63" spans="1:15" hidden="1" x14ac:dyDescent="0.25">
      <c r="A63" s="2" t="s">
        <v>156</v>
      </c>
      <c r="D63" s="2">
        <v>319</v>
      </c>
      <c r="E63" s="2">
        <v>83</v>
      </c>
      <c r="F63" s="2">
        <v>71</v>
      </c>
      <c r="G63" s="6">
        <v>409</v>
      </c>
      <c r="H63" s="6">
        <v>126</v>
      </c>
      <c r="I63" s="6">
        <v>117</v>
      </c>
      <c r="J63" s="6">
        <v>576</v>
      </c>
      <c r="K63" s="6">
        <v>180</v>
      </c>
      <c r="L63" s="6">
        <v>145</v>
      </c>
      <c r="M63" s="6">
        <v>506</v>
      </c>
      <c r="N63" s="6">
        <v>155</v>
      </c>
    </row>
    <row r="64" spans="1:15" hidden="1" x14ac:dyDescent="0.25">
      <c r="A64" s="2" t="s">
        <v>157</v>
      </c>
      <c r="D64" s="2">
        <v>169</v>
      </c>
      <c r="E64" s="2">
        <v>58</v>
      </c>
      <c r="F64" s="2">
        <v>37</v>
      </c>
      <c r="G64" s="6">
        <v>183</v>
      </c>
      <c r="H64" s="6">
        <v>50</v>
      </c>
      <c r="I64" s="6">
        <v>33</v>
      </c>
      <c r="J64" s="6">
        <v>370</v>
      </c>
      <c r="K64" s="6">
        <v>101</v>
      </c>
      <c r="L64" s="6">
        <v>73</v>
      </c>
      <c r="M64" s="6">
        <v>344</v>
      </c>
      <c r="N64" s="6">
        <v>124</v>
      </c>
    </row>
    <row r="65" spans="1:15" ht="15.75" thickBot="1" x14ac:dyDescent="0.3">
      <c r="A65" s="5"/>
      <c r="B65" s="5"/>
      <c r="C65" s="5"/>
      <c r="D65" s="22">
        <v>2015</v>
      </c>
      <c r="E65" s="23"/>
      <c r="F65" s="24"/>
      <c r="G65" s="22">
        <v>2016</v>
      </c>
      <c r="H65" s="23"/>
      <c r="I65" s="24"/>
      <c r="J65" s="22">
        <v>2017</v>
      </c>
      <c r="K65" s="23"/>
      <c r="L65" s="24"/>
      <c r="M65" s="22">
        <v>2018</v>
      </c>
      <c r="N65" s="23"/>
      <c r="O65" s="24"/>
    </row>
    <row r="66" spans="1:15" ht="22.5" thickBot="1" x14ac:dyDescent="0.3">
      <c r="A66" s="5"/>
      <c r="B66" s="5"/>
      <c r="C66" s="5"/>
      <c r="D66" s="24" t="s">
        <v>20</v>
      </c>
      <c r="E66" s="24" t="s">
        <v>21</v>
      </c>
      <c r="F66" s="24" t="s">
        <v>136</v>
      </c>
      <c r="G66" s="24" t="s">
        <v>20</v>
      </c>
      <c r="H66" s="24" t="s">
        <v>21</v>
      </c>
      <c r="I66" s="24" t="s">
        <v>136</v>
      </c>
      <c r="J66" s="24" t="s">
        <v>20</v>
      </c>
      <c r="K66" s="24" t="s">
        <v>21</v>
      </c>
      <c r="L66" s="24" t="s">
        <v>136</v>
      </c>
      <c r="M66" s="24" t="s">
        <v>20</v>
      </c>
      <c r="N66" s="24" t="s">
        <v>21</v>
      </c>
      <c r="O66" s="24" t="s">
        <v>136</v>
      </c>
    </row>
    <row r="67" spans="1:15" x14ac:dyDescent="0.25">
      <c r="A67" s="5"/>
      <c r="C67" s="2" t="s">
        <v>160</v>
      </c>
      <c r="D67" s="2">
        <f>D54+D57+D60+D63</f>
        <v>1107</v>
      </c>
      <c r="E67" s="2">
        <f t="shared" ref="E67:N67" si="2">E54+E57+E60+E63</f>
        <v>294</v>
      </c>
      <c r="F67" s="2">
        <f t="shared" si="2"/>
        <v>249</v>
      </c>
      <c r="G67" s="2">
        <f t="shared" si="2"/>
        <v>1281</v>
      </c>
      <c r="H67" s="2">
        <f t="shared" si="2"/>
        <v>361</v>
      </c>
      <c r="I67" s="2">
        <f t="shared" si="2"/>
        <v>285</v>
      </c>
      <c r="J67" s="2">
        <f t="shared" si="2"/>
        <v>1367</v>
      </c>
      <c r="K67" s="2">
        <f t="shared" si="2"/>
        <v>417</v>
      </c>
      <c r="L67" s="2">
        <f t="shared" si="2"/>
        <v>307</v>
      </c>
      <c r="M67" s="2">
        <f t="shared" si="2"/>
        <v>1339</v>
      </c>
      <c r="N67" s="2">
        <f t="shared" si="2"/>
        <v>405</v>
      </c>
      <c r="O67" s="2">
        <v>259</v>
      </c>
    </row>
    <row r="68" spans="1:15" x14ac:dyDescent="0.25">
      <c r="A68" s="5"/>
      <c r="C68" s="2" t="s">
        <v>161</v>
      </c>
      <c r="D68" s="2">
        <f>D55+D58+D61+D64</f>
        <v>424</v>
      </c>
      <c r="E68" s="2">
        <f t="shared" ref="E68:N68" si="3">E55+E58+E61+E64</f>
        <v>117</v>
      </c>
      <c r="F68" s="2">
        <f t="shared" si="3"/>
        <v>88</v>
      </c>
      <c r="G68" s="2">
        <f t="shared" si="3"/>
        <v>465</v>
      </c>
      <c r="H68" s="2">
        <f t="shared" si="3"/>
        <v>127</v>
      </c>
      <c r="I68" s="2">
        <f t="shared" si="3"/>
        <v>79</v>
      </c>
      <c r="J68" s="2">
        <f t="shared" si="3"/>
        <v>643</v>
      </c>
      <c r="K68" s="2">
        <f t="shared" si="3"/>
        <v>185</v>
      </c>
      <c r="L68" s="2">
        <f t="shared" si="3"/>
        <v>134</v>
      </c>
      <c r="M68" s="2">
        <f t="shared" si="3"/>
        <v>650</v>
      </c>
      <c r="N68" s="2">
        <f t="shared" si="3"/>
        <v>209</v>
      </c>
      <c r="O68" s="2">
        <v>196</v>
      </c>
    </row>
    <row r="69" spans="1:15" x14ac:dyDescent="0.25">
      <c r="A69" s="2" t="s">
        <v>165</v>
      </c>
      <c r="D69" s="36">
        <f>D67/D50</f>
        <v>0.72305682560418028</v>
      </c>
      <c r="E69" s="36">
        <f>E67/E50</f>
        <v>0.71532846715328469</v>
      </c>
      <c r="F69" s="36">
        <f t="shared" ref="F69:N69" si="4">F67/F50</f>
        <v>0.73887240356083084</v>
      </c>
      <c r="G69" s="36">
        <f t="shared" si="4"/>
        <v>0.73367697594501713</v>
      </c>
      <c r="H69" s="36">
        <f t="shared" si="4"/>
        <v>0.73975409836065575</v>
      </c>
      <c r="I69" s="36">
        <f t="shared" si="4"/>
        <v>0.78296703296703296</v>
      </c>
      <c r="J69" s="36">
        <f t="shared" si="4"/>
        <v>0.68009950248756224</v>
      </c>
      <c r="K69" s="36">
        <f t="shared" si="4"/>
        <v>0.69269102990033227</v>
      </c>
      <c r="L69" s="36">
        <f t="shared" si="4"/>
        <v>0.69614512471655332</v>
      </c>
      <c r="M69" s="36">
        <f t="shared" si="4"/>
        <v>0.67320261437908502</v>
      </c>
      <c r="N69" s="36">
        <f t="shared" si="4"/>
        <v>0.6596091205211726</v>
      </c>
      <c r="O69" s="36">
        <f>O67/O50</f>
        <v>0.56923076923076921</v>
      </c>
    </row>
    <row r="70" spans="1:15" x14ac:dyDescent="0.25">
      <c r="A70" s="2" t="s">
        <v>166</v>
      </c>
      <c r="D70" s="36">
        <f>D68/D50</f>
        <v>0.27694317439581972</v>
      </c>
      <c r="E70" s="36">
        <f t="shared" ref="E70:N70" si="5">E68/E50</f>
        <v>0.28467153284671531</v>
      </c>
      <c r="F70" s="36">
        <f t="shared" si="5"/>
        <v>0.26112759643916916</v>
      </c>
      <c r="G70" s="36">
        <f t="shared" si="5"/>
        <v>0.26632302405498282</v>
      </c>
      <c r="H70" s="36">
        <f t="shared" si="5"/>
        <v>0.26024590163934425</v>
      </c>
      <c r="I70" s="36">
        <f t="shared" si="5"/>
        <v>0.21703296703296704</v>
      </c>
      <c r="J70" s="36">
        <f t="shared" si="5"/>
        <v>0.31990049751243782</v>
      </c>
      <c r="K70" s="36">
        <f t="shared" si="5"/>
        <v>0.30730897009966779</v>
      </c>
      <c r="L70" s="36">
        <f t="shared" si="5"/>
        <v>0.30385487528344673</v>
      </c>
      <c r="M70" s="36">
        <f t="shared" si="5"/>
        <v>0.32679738562091504</v>
      </c>
      <c r="N70" s="36">
        <f t="shared" si="5"/>
        <v>0.34039087947882735</v>
      </c>
      <c r="O70" s="36">
        <f>O68/O50</f>
        <v>0.43076923076923079</v>
      </c>
    </row>
    <row r="71" spans="1:15" x14ac:dyDescent="0.25">
      <c r="A71" s="2" t="s">
        <v>162</v>
      </c>
      <c r="D71" s="36">
        <f>D53/D50</f>
        <v>0.57413455258001311</v>
      </c>
      <c r="E71" s="36">
        <f t="shared" ref="E71:N71" si="6">E53/E50</f>
        <v>0.54501216545012166</v>
      </c>
      <c r="F71" s="36">
        <f t="shared" si="6"/>
        <v>0.57270029673590506</v>
      </c>
      <c r="G71" s="36">
        <f t="shared" si="6"/>
        <v>0.53264604810996563</v>
      </c>
      <c r="H71" s="36">
        <f t="shared" si="6"/>
        <v>0.51434426229508201</v>
      </c>
      <c r="I71" s="36">
        <f t="shared" si="6"/>
        <v>0.46703296703296704</v>
      </c>
      <c r="J71" s="36">
        <f t="shared" si="6"/>
        <v>0.427363184079602</v>
      </c>
      <c r="K71" s="36">
        <f t="shared" si="6"/>
        <v>0.42026578073089699</v>
      </c>
      <c r="L71" s="36">
        <f t="shared" si="6"/>
        <v>0.37868480725623582</v>
      </c>
      <c r="M71" s="36">
        <f t="shared" si="6"/>
        <v>0.45852187028657615</v>
      </c>
      <c r="N71" s="36">
        <f t="shared" si="6"/>
        <v>0.44462540716612375</v>
      </c>
      <c r="O71" s="36">
        <f>O53/O50</f>
        <v>0.46153846153846156</v>
      </c>
    </row>
    <row r="72" spans="1:15" x14ac:dyDescent="0.25">
      <c r="A72" s="2" t="s">
        <v>163</v>
      </c>
      <c r="D72" s="36">
        <f>D56/D50</f>
        <v>5.6172436316133244E-2</v>
      </c>
      <c r="E72" s="36">
        <f t="shared" ref="E72:N72" si="7">E56/E50</f>
        <v>7.2992700729927001E-2</v>
      </c>
      <c r="F72" s="36">
        <f t="shared" si="7"/>
        <v>5.0445103857566766E-2</v>
      </c>
      <c r="G72" s="36">
        <f t="shared" si="7"/>
        <v>7.5028636884306985E-2</v>
      </c>
      <c r="H72" s="36">
        <f t="shared" si="7"/>
        <v>9.2213114754098366E-2</v>
      </c>
      <c r="I72" s="36">
        <f t="shared" si="7"/>
        <v>8.7912087912087919E-2</v>
      </c>
      <c r="J72" s="36">
        <f t="shared" si="7"/>
        <v>5.9701492537313432E-2</v>
      </c>
      <c r="K72" s="36">
        <f t="shared" si="7"/>
        <v>8.6378737541528236E-2</v>
      </c>
      <c r="L72" s="36">
        <f t="shared" si="7"/>
        <v>5.6689342403628121E-2</v>
      </c>
      <c r="M72" s="36">
        <f t="shared" si="7"/>
        <v>6.636500754147813E-2</v>
      </c>
      <c r="N72" s="36">
        <f t="shared" si="7"/>
        <v>7.1661237785016291E-2</v>
      </c>
      <c r="O72" s="36">
        <f>O56/O50</f>
        <v>0.22857142857142856</v>
      </c>
    </row>
    <row r="73" spans="1:15" x14ac:dyDescent="0.25">
      <c r="A73" s="2" t="s">
        <v>164</v>
      </c>
      <c r="D73" s="36">
        <f>D59/D50</f>
        <v>5.0947093403004573E-2</v>
      </c>
      <c r="E73" s="36">
        <f t="shared" ref="E73:N73" si="8">E59/E50</f>
        <v>3.8929440389294405E-2</v>
      </c>
      <c r="F73" s="36">
        <f t="shared" si="8"/>
        <v>5.637982195845697E-2</v>
      </c>
      <c r="G73" s="36">
        <f t="shared" si="8"/>
        <v>5.3264604810996562E-2</v>
      </c>
      <c r="H73" s="36">
        <f t="shared" si="8"/>
        <v>3.2786885245901641E-2</v>
      </c>
      <c r="I73" s="36">
        <f t="shared" si="8"/>
        <v>3.2967032967032968E-2</v>
      </c>
      <c r="J73" s="36">
        <f t="shared" si="8"/>
        <v>4.228855721393035E-2</v>
      </c>
      <c r="K73" s="36">
        <f t="shared" si="8"/>
        <v>2.6578073089700997E-2</v>
      </c>
      <c r="L73" s="36">
        <f t="shared" si="8"/>
        <v>7.029478458049887E-2</v>
      </c>
      <c r="M73" s="36">
        <f t="shared" si="8"/>
        <v>4.7762694821518348E-2</v>
      </c>
      <c r="N73" s="36">
        <f t="shared" si="8"/>
        <v>2.9315960912052116E-2</v>
      </c>
      <c r="O73" s="36">
        <f>O59/O50</f>
        <v>8.7912087912087919E-2</v>
      </c>
    </row>
    <row r="74" spans="1:15" x14ac:dyDescent="0.25">
      <c r="A74" s="2" t="s">
        <v>168</v>
      </c>
      <c r="D74" s="36">
        <f>D62/D50</f>
        <v>0.31874591770084909</v>
      </c>
      <c r="E74" s="36">
        <f t="shared" ref="E74:N74" si="9">E62/E50</f>
        <v>0.34306569343065696</v>
      </c>
      <c r="F74" s="36">
        <f t="shared" si="9"/>
        <v>0.32047477744807124</v>
      </c>
      <c r="G74" s="36">
        <f t="shared" si="9"/>
        <v>0.33906071019473083</v>
      </c>
      <c r="H74" s="36">
        <f t="shared" si="9"/>
        <v>0.36065573770491804</v>
      </c>
      <c r="I74" s="36">
        <f t="shared" si="9"/>
        <v>0.41208791208791207</v>
      </c>
      <c r="J74" s="36">
        <f t="shared" si="9"/>
        <v>0.47064676616915424</v>
      </c>
      <c r="K74" s="36">
        <f t="shared" si="9"/>
        <v>0.46677740863787376</v>
      </c>
      <c r="L74" s="36">
        <f t="shared" si="9"/>
        <v>0.4943310657596372</v>
      </c>
      <c r="M74" s="36">
        <f t="shared" si="9"/>
        <v>0.42735042735042733</v>
      </c>
      <c r="N74" s="36">
        <f t="shared" si="9"/>
        <v>0.4543973941368078</v>
      </c>
      <c r="O74" s="36">
        <f>O62/O50</f>
        <v>0.22197802197802197</v>
      </c>
    </row>
    <row r="75" spans="1:15" ht="15.75" thickBot="1" x14ac:dyDescent="0.3">
      <c r="D75" s="22">
        <v>2015</v>
      </c>
      <c r="E75" s="23"/>
      <c r="F75" s="24"/>
      <c r="G75" s="22">
        <v>2016</v>
      </c>
      <c r="H75" s="23"/>
      <c r="I75" s="24"/>
      <c r="J75" s="22">
        <v>2017</v>
      </c>
      <c r="K75" s="23"/>
      <c r="L75" s="24"/>
      <c r="M75" s="22">
        <v>2018</v>
      </c>
      <c r="N75" s="23"/>
      <c r="O75" s="24"/>
    </row>
    <row r="76" spans="1:15" ht="22.5" thickBot="1" x14ac:dyDescent="0.3">
      <c r="A76" s="2" t="s">
        <v>169</v>
      </c>
      <c r="D76" s="24" t="s">
        <v>20</v>
      </c>
      <c r="E76" s="24" t="s">
        <v>21</v>
      </c>
      <c r="F76" s="24" t="s">
        <v>136</v>
      </c>
      <c r="G76" s="24" t="s">
        <v>20</v>
      </c>
      <c r="H76" s="24" t="s">
        <v>21</v>
      </c>
      <c r="I76" s="24" t="s">
        <v>136</v>
      </c>
      <c r="J76" s="24" t="s">
        <v>20</v>
      </c>
      <c r="K76" s="24" t="s">
        <v>21</v>
      </c>
      <c r="L76" s="24" t="s">
        <v>136</v>
      </c>
      <c r="M76" s="24" t="s">
        <v>20</v>
      </c>
      <c r="N76" s="24" t="s">
        <v>21</v>
      </c>
      <c r="O76" s="24" t="s">
        <v>136</v>
      </c>
    </row>
    <row r="77" spans="1:15" x14ac:dyDescent="0.25">
      <c r="C77" s="2" t="s">
        <v>198</v>
      </c>
      <c r="D77" s="2">
        <v>494</v>
      </c>
      <c r="E77" s="2">
        <v>102</v>
      </c>
      <c r="F77" s="2">
        <v>78</v>
      </c>
      <c r="G77" s="6">
        <v>509</v>
      </c>
      <c r="H77" s="6">
        <v>104</v>
      </c>
      <c r="I77" s="6">
        <v>78</v>
      </c>
      <c r="J77" s="6">
        <v>439</v>
      </c>
      <c r="K77" s="6">
        <v>118</v>
      </c>
      <c r="L77" s="6">
        <v>82</v>
      </c>
      <c r="M77" s="6">
        <v>454</v>
      </c>
      <c r="N77" s="6">
        <v>108</v>
      </c>
    </row>
    <row r="78" spans="1:15" x14ac:dyDescent="0.25">
      <c r="C78" s="2" t="s">
        <v>199</v>
      </c>
      <c r="D78" s="2">
        <v>78</v>
      </c>
      <c r="E78" s="2">
        <v>16</v>
      </c>
      <c r="F78" s="2">
        <v>19</v>
      </c>
      <c r="G78" s="6">
        <v>93</v>
      </c>
      <c r="H78" s="6">
        <v>16</v>
      </c>
      <c r="I78" s="6">
        <v>12</v>
      </c>
      <c r="J78" s="6">
        <v>85</v>
      </c>
      <c r="K78" s="6">
        <v>16</v>
      </c>
      <c r="L78" s="6">
        <v>31</v>
      </c>
      <c r="M78" s="6">
        <v>95</v>
      </c>
      <c r="N78" s="6">
        <v>18</v>
      </c>
    </row>
    <row r="79" spans="1:15" x14ac:dyDescent="0.25">
      <c r="C79" s="2" t="s">
        <v>200</v>
      </c>
      <c r="D79" s="2">
        <v>471</v>
      </c>
      <c r="E79" s="2">
        <v>152</v>
      </c>
      <c r="F79" s="2">
        <v>132</v>
      </c>
      <c r="G79" s="6">
        <v>552</v>
      </c>
      <c r="H79" s="6">
        <v>192</v>
      </c>
      <c r="I79" s="6">
        <v>124</v>
      </c>
      <c r="J79" s="6">
        <v>540</v>
      </c>
      <c r="K79" s="6">
        <v>187</v>
      </c>
      <c r="L79" s="6">
        <v>110</v>
      </c>
      <c r="M79" s="6">
        <v>590</v>
      </c>
      <c r="N79" s="6">
        <v>209</v>
      </c>
    </row>
    <row r="80" spans="1:15" x14ac:dyDescent="0.25">
      <c r="C80" s="2" t="s">
        <v>201</v>
      </c>
      <c r="D80" s="2">
        <v>488</v>
      </c>
      <c r="E80" s="2">
        <v>141</v>
      </c>
      <c r="F80" s="2">
        <v>108</v>
      </c>
      <c r="G80" s="6">
        <v>592</v>
      </c>
      <c r="H80" s="6">
        <v>176</v>
      </c>
      <c r="I80" s="6">
        <v>150</v>
      </c>
      <c r="J80" s="6">
        <v>946</v>
      </c>
      <c r="K80" s="6">
        <v>281</v>
      </c>
      <c r="L80" s="6">
        <v>218</v>
      </c>
      <c r="M80" s="6">
        <v>850</v>
      </c>
      <c r="N80" s="6">
        <v>279</v>
      </c>
    </row>
    <row r="81" spans="3:16" x14ac:dyDescent="0.25">
      <c r="C81" s="115"/>
      <c r="D81" s="130" t="s">
        <v>174</v>
      </c>
      <c r="E81" s="131"/>
      <c r="F81" s="132"/>
      <c r="G81" s="133"/>
      <c r="H81" s="134"/>
      <c r="I81" s="115"/>
      <c r="J81" s="130" t="s">
        <v>175</v>
      </c>
      <c r="K81" s="131"/>
      <c r="L81" s="132"/>
      <c r="M81" s="133"/>
      <c r="N81" s="134"/>
      <c r="O81" s="135" t="s">
        <v>222</v>
      </c>
      <c r="P81" s="136"/>
    </row>
    <row r="82" spans="3:16" x14ac:dyDescent="0.25">
      <c r="C82" s="117"/>
      <c r="D82" s="117" t="s">
        <v>204</v>
      </c>
      <c r="E82" s="117" t="s">
        <v>202</v>
      </c>
      <c r="F82" s="117" t="s">
        <v>159</v>
      </c>
      <c r="G82" s="117" t="s">
        <v>203</v>
      </c>
      <c r="H82" s="117" t="s">
        <v>223</v>
      </c>
      <c r="I82" s="115"/>
      <c r="J82" s="117" t="s">
        <v>204</v>
      </c>
      <c r="K82" s="117" t="s">
        <v>202</v>
      </c>
      <c r="L82" s="117" t="s">
        <v>159</v>
      </c>
      <c r="M82" s="117" t="s">
        <v>203</v>
      </c>
      <c r="N82" s="117" t="s">
        <v>223</v>
      </c>
      <c r="O82" s="117" t="s">
        <v>224</v>
      </c>
      <c r="P82" s="117" t="s">
        <v>225</v>
      </c>
    </row>
    <row r="83" spans="3:16" x14ac:dyDescent="0.25">
      <c r="C83" s="114" t="s">
        <v>220</v>
      </c>
      <c r="D83" s="115">
        <v>153</v>
      </c>
      <c r="E83" s="116">
        <v>59</v>
      </c>
      <c r="F83" s="117">
        <v>29</v>
      </c>
      <c r="G83" s="116">
        <v>18</v>
      </c>
      <c r="H83" s="115">
        <f t="shared" ref="H83" si="10">SUM(D83:G83)</f>
        <v>259</v>
      </c>
      <c r="I83" s="114" t="s">
        <v>220</v>
      </c>
      <c r="J83" s="118">
        <v>57</v>
      </c>
      <c r="K83" s="116">
        <v>42</v>
      </c>
      <c r="L83" s="116">
        <v>11</v>
      </c>
      <c r="M83" s="116">
        <v>86</v>
      </c>
      <c r="N83" s="115">
        <f t="shared" ref="N83" si="11">SUM(J83:M83)</f>
        <v>196</v>
      </c>
      <c r="O83" s="117" t="s">
        <v>221</v>
      </c>
      <c r="P83" s="117" t="s">
        <v>221</v>
      </c>
    </row>
  </sheetData>
  <autoFilter ref="A1:O47">
    <filterColumn colId="3" showButton="0"/>
    <filterColumn colId="4" showButton="0"/>
    <filterColumn colId="6" showButton="0"/>
    <filterColumn colId="7" showButton="0"/>
    <filterColumn colId="9" showButton="0"/>
    <filterColumn colId="10" showButton="0"/>
    <filterColumn colId="12" showButton="0"/>
    <filterColumn colId="13" showButton="0"/>
    <sortState ref="A4:O47">
      <sortCondition descending="1" ref="M1:M47"/>
    </sortState>
  </autoFilter>
  <mergeCells count="10">
    <mergeCell ref="A1:A2"/>
    <mergeCell ref="C1:C2"/>
    <mergeCell ref="D1:F1"/>
    <mergeCell ref="G1:I1"/>
    <mergeCell ref="J1:L1"/>
    <mergeCell ref="D81:H81"/>
    <mergeCell ref="J81:N81"/>
    <mergeCell ref="O81:P81"/>
    <mergeCell ref="M1:O1"/>
    <mergeCell ref="B1:B2"/>
  </mergeCells>
  <pageMargins left="0.7" right="0.7" top="0.75" bottom="0.75" header="0.3" footer="0.3"/>
  <pageSetup paperSize="9" scale="9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5" sqref="E5"/>
    </sheetView>
  </sheetViews>
  <sheetFormatPr defaultRowHeight="15" x14ac:dyDescent="0.25"/>
  <sheetData>
    <row r="1" spans="1:5" ht="15.75" thickBot="1" x14ac:dyDescent="0.3">
      <c r="A1" s="70"/>
      <c r="B1" s="71">
        <v>2015</v>
      </c>
      <c r="C1" s="71">
        <v>2016</v>
      </c>
      <c r="D1" s="71">
        <v>2017</v>
      </c>
      <c r="E1" s="71">
        <v>2018</v>
      </c>
    </row>
    <row r="2" spans="1:5" ht="45.75" thickBot="1" x14ac:dyDescent="0.3">
      <c r="A2" s="72" t="s">
        <v>195</v>
      </c>
      <c r="B2" s="73">
        <v>1420</v>
      </c>
      <c r="C2" s="73">
        <v>1616</v>
      </c>
      <c r="D2" s="73">
        <v>1866</v>
      </c>
      <c r="E2" s="73">
        <v>1989</v>
      </c>
    </row>
    <row r="3" spans="1:5" ht="60.75" thickBot="1" x14ac:dyDescent="0.3">
      <c r="A3" s="72" t="s">
        <v>196</v>
      </c>
      <c r="B3" s="73">
        <v>381</v>
      </c>
      <c r="C3" s="73">
        <v>460</v>
      </c>
      <c r="D3" s="73">
        <v>565</v>
      </c>
      <c r="E3" s="73">
        <v>614</v>
      </c>
    </row>
    <row r="4" spans="1:5" ht="30.75" thickBot="1" x14ac:dyDescent="0.3">
      <c r="A4" s="72" t="s">
        <v>197</v>
      </c>
      <c r="B4" s="73">
        <v>309</v>
      </c>
      <c r="C4" s="73">
        <v>344</v>
      </c>
      <c r="D4" s="73">
        <v>396</v>
      </c>
      <c r="E4" s="73">
        <v>455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0"/>
  <sheetViews>
    <sheetView topLeftCell="B93" zoomScaleNormal="100" workbookViewId="0">
      <selection activeCell="D100" sqref="D100:P105"/>
    </sheetView>
  </sheetViews>
  <sheetFormatPr defaultRowHeight="15" x14ac:dyDescent="0.25"/>
  <cols>
    <col min="1" max="1" width="42.5703125" style="2" customWidth="1"/>
    <col min="2" max="2" width="10" style="2" bestFit="1" customWidth="1"/>
    <col min="3" max="7" width="8.28515625" style="2" customWidth="1"/>
    <col min="8" max="10" width="8.28515625" style="6" customWidth="1"/>
    <col min="11" max="16" width="8.28515625" style="2" customWidth="1"/>
    <col min="17" max="16384" width="9.140625" style="5"/>
  </cols>
  <sheetData>
    <row r="1" spans="1:16" ht="15.75" thickBot="1" x14ac:dyDescent="0.3">
      <c r="A1" s="126" t="s">
        <v>19</v>
      </c>
      <c r="B1" s="26"/>
      <c r="C1" s="124">
        <v>0</v>
      </c>
      <c r="D1" s="128" t="s">
        <v>22</v>
      </c>
      <c r="E1" s="121">
        <v>2015</v>
      </c>
      <c r="F1" s="122"/>
      <c r="G1" s="123"/>
      <c r="H1" s="121">
        <v>2016</v>
      </c>
      <c r="I1" s="122"/>
      <c r="J1" s="123"/>
      <c r="K1" s="121">
        <v>2017</v>
      </c>
      <c r="L1" s="122"/>
      <c r="M1" s="123"/>
      <c r="N1" s="121">
        <v>2018</v>
      </c>
      <c r="O1" s="122"/>
      <c r="P1" s="123"/>
    </row>
    <row r="2" spans="1:16" s="1" customFormat="1" ht="13.5" customHeight="1" thickBot="1" x14ac:dyDescent="0.25">
      <c r="A2" s="127"/>
      <c r="B2" s="27"/>
      <c r="C2" s="125"/>
      <c r="D2" s="129"/>
      <c r="E2" s="7" t="s">
        <v>20</v>
      </c>
      <c r="F2" s="7" t="s">
        <v>145</v>
      </c>
      <c r="G2" s="7" t="s">
        <v>136</v>
      </c>
      <c r="H2" s="7" t="s">
        <v>20</v>
      </c>
      <c r="I2" s="7" t="s">
        <v>145</v>
      </c>
      <c r="J2" s="7" t="s">
        <v>136</v>
      </c>
      <c r="K2" s="7" t="s">
        <v>20</v>
      </c>
      <c r="L2" s="7" t="s">
        <v>145</v>
      </c>
      <c r="M2" s="7" t="s">
        <v>136</v>
      </c>
      <c r="N2" s="7" t="s">
        <v>20</v>
      </c>
      <c r="O2" s="7" t="s">
        <v>145</v>
      </c>
      <c r="P2" s="7" t="s">
        <v>136</v>
      </c>
    </row>
    <row r="3" spans="1:16" ht="13.5" customHeight="1" thickBot="1" x14ac:dyDescent="0.3">
      <c r="A3" s="40"/>
      <c r="B3" s="42"/>
      <c r="C3" s="42"/>
      <c r="D3" s="42"/>
      <c r="E3" s="42">
        <f t="shared" ref="E3:O3" si="0">SUM(E1:E2)</f>
        <v>2015</v>
      </c>
      <c r="F3" s="42">
        <f t="shared" si="0"/>
        <v>0</v>
      </c>
      <c r="G3" s="42">
        <f t="shared" si="0"/>
        <v>0</v>
      </c>
      <c r="H3" s="45">
        <f t="shared" si="0"/>
        <v>2016</v>
      </c>
      <c r="I3" s="45">
        <f t="shared" si="0"/>
        <v>0</v>
      </c>
      <c r="J3" s="45">
        <f t="shared" si="0"/>
        <v>0</v>
      </c>
      <c r="K3" s="45">
        <f t="shared" si="0"/>
        <v>2017</v>
      </c>
      <c r="L3" s="45">
        <f t="shared" si="0"/>
        <v>0</v>
      </c>
      <c r="M3" s="45">
        <f t="shared" si="0"/>
        <v>0</v>
      </c>
      <c r="N3" s="45">
        <f t="shared" si="0"/>
        <v>2018</v>
      </c>
      <c r="O3" s="45">
        <f t="shared" si="0"/>
        <v>0</v>
      </c>
      <c r="P3" s="42"/>
    </row>
    <row r="4" spans="1:16" ht="13.5" customHeight="1" thickBot="1" x14ac:dyDescent="0.3">
      <c r="A4" s="9" t="s">
        <v>64</v>
      </c>
      <c r="B4" s="31" t="s">
        <v>149</v>
      </c>
      <c r="C4" s="10" t="s">
        <v>137</v>
      </c>
      <c r="D4" s="15" t="s">
        <v>9</v>
      </c>
      <c r="E4" s="16">
        <v>94</v>
      </c>
      <c r="F4" s="17">
        <v>22</v>
      </c>
      <c r="G4" s="18">
        <v>13</v>
      </c>
      <c r="H4" s="12">
        <v>150</v>
      </c>
      <c r="I4" s="13">
        <v>41</v>
      </c>
      <c r="J4" s="18">
        <v>17</v>
      </c>
      <c r="K4" s="12">
        <v>158</v>
      </c>
      <c r="L4" s="13">
        <v>46</v>
      </c>
      <c r="M4" s="18">
        <v>26</v>
      </c>
      <c r="N4" s="12">
        <v>151</v>
      </c>
      <c r="O4" s="13">
        <v>54</v>
      </c>
      <c r="P4" s="18">
        <v>28</v>
      </c>
    </row>
    <row r="5" spans="1:16" ht="13.5" customHeight="1" thickBot="1" x14ac:dyDescent="0.3">
      <c r="A5" s="8" t="s">
        <v>64</v>
      </c>
      <c r="B5" s="30" t="s">
        <v>149</v>
      </c>
      <c r="C5" s="10" t="s">
        <v>138</v>
      </c>
      <c r="D5" s="11" t="s">
        <v>9</v>
      </c>
      <c r="E5" s="12">
        <v>70</v>
      </c>
      <c r="F5" s="13">
        <v>18</v>
      </c>
      <c r="G5" s="14">
        <v>25</v>
      </c>
      <c r="H5" s="12">
        <v>86</v>
      </c>
      <c r="I5" s="13">
        <v>23</v>
      </c>
      <c r="J5" s="14">
        <v>28</v>
      </c>
      <c r="K5" s="12">
        <v>136</v>
      </c>
      <c r="L5" s="13">
        <v>33</v>
      </c>
      <c r="M5" s="14">
        <v>49</v>
      </c>
      <c r="N5" s="12">
        <v>108</v>
      </c>
      <c r="O5" s="13">
        <v>27</v>
      </c>
      <c r="P5" s="14">
        <v>41</v>
      </c>
    </row>
    <row r="6" spans="1:16" ht="13.5" customHeight="1" thickBot="1" x14ac:dyDescent="0.3">
      <c r="A6" s="9" t="s">
        <v>83</v>
      </c>
      <c r="B6" s="31" t="s">
        <v>148</v>
      </c>
      <c r="C6" s="10" t="s">
        <v>137</v>
      </c>
      <c r="D6" s="15" t="s">
        <v>9</v>
      </c>
      <c r="E6" s="16"/>
      <c r="F6" s="17"/>
      <c r="G6" s="18"/>
      <c r="H6" s="12"/>
      <c r="I6" s="13"/>
      <c r="J6" s="18"/>
      <c r="K6" s="12">
        <v>0</v>
      </c>
      <c r="L6" s="13">
        <v>0</v>
      </c>
      <c r="M6" s="18">
        <v>0</v>
      </c>
      <c r="N6" s="12">
        <v>102</v>
      </c>
      <c r="O6" s="13">
        <v>26</v>
      </c>
      <c r="P6" s="18">
        <v>0</v>
      </c>
    </row>
    <row r="7" spans="1:16" ht="13.5" customHeight="1" thickBot="1" x14ac:dyDescent="0.3">
      <c r="A7" s="8" t="s">
        <v>64</v>
      </c>
      <c r="B7" s="30" t="s">
        <v>149</v>
      </c>
      <c r="C7" s="10" t="s">
        <v>139</v>
      </c>
      <c r="D7" s="11" t="s">
        <v>9</v>
      </c>
      <c r="E7" s="12">
        <v>68</v>
      </c>
      <c r="F7" s="13">
        <v>20</v>
      </c>
      <c r="G7" s="14">
        <v>17</v>
      </c>
      <c r="H7" s="12">
        <v>106</v>
      </c>
      <c r="I7" s="13">
        <v>37</v>
      </c>
      <c r="J7" s="14">
        <v>20</v>
      </c>
      <c r="K7" s="12">
        <v>92</v>
      </c>
      <c r="L7" s="13">
        <v>24</v>
      </c>
      <c r="M7" s="14">
        <v>8</v>
      </c>
      <c r="N7" s="12">
        <v>102</v>
      </c>
      <c r="O7" s="13">
        <v>27</v>
      </c>
      <c r="P7" s="14">
        <v>18</v>
      </c>
    </row>
    <row r="8" spans="1:16" ht="13.5" customHeight="1" thickBot="1" x14ac:dyDescent="0.3">
      <c r="A8" s="9" t="s">
        <v>81</v>
      </c>
      <c r="B8" s="31" t="s">
        <v>149</v>
      </c>
      <c r="C8" s="10" t="s">
        <v>139</v>
      </c>
      <c r="D8" s="15" t="s">
        <v>9</v>
      </c>
      <c r="E8" s="16">
        <v>77</v>
      </c>
      <c r="F8" s="17">
        <v>18</v>
      </c>
      <c r="G8" s="18">
        <v>10</v>
      </c>
      <c r="H8" s="12">
        <v>146</v>
      </c>
      <c r="I8" s="13">
        <v>38</v>
      </c>
      <c r="J8" s="18">
        <v>23</v>
      </c>
      <c r="K8" s="12">
        <v>99</v>
      </c>
      <c r="L8" s="13">
        <v>31</v>
      </c>
      <c r="M8" s="18">
        <v>15</v>
      </c>
      <c r="N8" s="12">
        <v>101</v>
      </c>
      <c r="O8" s="13">
        <v>30</v>
      </c>
      <c r="P8" s="18">
        <v>20</v>
      </c>
    </row>
    <row r="9" spans="1:16" ht="13.5" customHeight="1" thickBot="1" x14ac:dyDescent="0.3">
      <c r="A9" s="8" t="s">
        <v>25</v>
      </c>
      <c r="B9" s="30" t="s">
        <v>149</v>
      </c>
      <c r="C9" s="10" t="s">
        <v>137</v>
      </c>
      <c r="D9" s="11" t="s">
        <v>11</v>
      </c>
      <c r="E9" s="12">
        <v>69</v>
      </c>
      <c r="F9" s="13">
        <v>15</v>
      </c>
      <c r="G9" s="14">
        <v>17</v>
      </c>
      <c r="H9" s="12">
        <v>75</v>
      </c>
      <c r="I9" s="13">
        <v>16</v>
      </c>
      <c r="J9" s="14">
        <v>12</v>
      </c>
      <c r="K9" s="12">
        <v>48</v>
      </c>
      <c r="L9" s="13">
        <v>8</v>
      </c>
      <c r="M9" s="14">
        <v>9</v>
      </c>
      <c r="N9" s="12">
        <v>97</v>
      </c>
      <c r="O9" s="13">
        <v>33</v>
      </c>
      <c r="P9" s="14">
        <v>17</v>
      </c>
    </row>
    <row r="10" spans="1:16" ht="13.5" customHeight="1" thickBot="1" x14ac:dyDescent="0.3">
      <c r="A10" s="9" t="s">
        <v>81</v>
      </c>
      <c r="B10" s="31" t="s">
        <v>149</v>
      </c>
      <c r="C10" s="10" t="s">
        <v>137</v>
      </c>
      <c r="D10" s="15" t="s">
        <v>9</v>
      </c>
      <c r="E10" s="16">
        <v>74</v>
      </c>
      <c r="F10" s="17">
        <v>17</v>
      </c>
      <c r="G10" s="18">
        <v>9</v>
      </c>
      <c r="H10" s="12">
        <v>115</v>
      </c>
      <c r="I10" s="13">
        <v>30</v>
      </c>
      <c r="J10" s="18">
        <v>10</v>
      </c>
      <c r="K10" s="12">
        <v>107</v>
      </c>
      <c r="L10" s="13">
        <v>25</v>
      </c>
      <c r="M10" s="18">
        <v>13</v>
      </c>
      <c r="N10" s="12">
        <v>91</v>
      </c>
      <c r="O10" s="13">
        <v>22</v>
      </c>
      <c r="P10" s="18">
        <v>9</v>
      </c>
    </row>
    <row r="11" spans="1:16" ht="13.5" customHeight="1" thickBot="1" x14ac:dyDescent="0.3">
      <c r="A11" s="8" t="s">
        <v>25</v>
      </c>
      <c r="B11" s="30" t="s">
        <v>149</v>
      </c>
      <c r="C11" s="10" t="s">
        <v>139</v>
      </c>
      <c r="D11" s="11" t="s">
        <v>11</v>
      </c>
      <c r="E11" s="12">
        <v>54</v>
      </c>
      <c r="F11" s="13">
        <v>11</v>
      </c>
      <c r="G11" s="14">
        <v>0</v>
      </c>
      <c r="H11" s="12">
        <v>71</v>
      </c>
      <c r="I11" s="13">
        <v>18</v>
      </c>
      <c r="J11" s="14">
        <v>9</v>
      </c>
      <c r="K11" s="12">
        <v>61</v>
      </c>
      <c r="L11" s="13">
        <v>21</v>
      </c>
      <c r="M11" s="14">
        <v>8</v>
      </c>
      <c r="N11" s="12">
        <v>85</v>
      </c>
      <c r="O11" s="13">
        <v>19</v>
      </c>
      <c r="P11" s="14">
        <v>11</v>
      </c>
    </row>
    <row r="12" spans="1:16" ht="13.5" customHeight="1" thickBot="1" x14ac:dyDescent="0.3">
      <c r="A12" s="9" t="s">
        <v>43</v>
      </c>
      <c r="B12" s="31" t="s">
        <v>148</v>
      </c>
      <c r="C12" s="10" t="s">
        <v>139</v>
      </c>
      <c r="D12" s="15" t="s">
        <v>9</v>
      </c>
      <c r="E12" s="16">
        <v>68</v>
      </c>
      <c r="F12" s="17">
        <v>12</v>
      </c>
      <c r="G12" s="18">
        <v>0</v>
      </c>
      <c r="H12" s="12">
        <v>67</v>
      </c>
      <c r="I12" s="13">
        <v>23</v>
      </c>
      <c r="J12" s="18">
        <v>11</v>
      </c>
      <c r="K12" s="12">
        <v>69</v>
      </c>
      <c r="L12" s="13">
        <v>16</v>
      </c>
      <c r="M12" s="18">
        <v>6</v>
      </c>
      <c r="N12" s="12">
        <v>78</v>
      </c>
      <c r="O12" s="13">
        <v>21</v>
      </c>
      <c r="P12" s="18">
        <v>10</v>
      </c>
    </row>
    <row r="13" spans="1:16" ht="13.5" customHeight="1" thickBot="1" x14ac:dyDescent="0.3">
      <c r="A13" s="8" t="s">
        <v>87</v>
      </c>
      <c r="B13" s="30" t="s">
        <v>148</v>
      </c>
      <c r="C13" s="10" t="s">
        <v>140</v>
      </c>
      <c r="D13" s="11" t="s">
        <v>9</v>
      </c>
      <c r="E13" s="12">
        <v>30</v>
      </c>
      <c r="F13" s="13">
        <v>6</v>
      </c>
      <c r="G13" s="14">
        <v>8</v>
      </c>
      <c r="H13" s="12">
        <v>34</v>
      </c>
      <c r="I13" s="13">
        <v>12</v>
      </c>
      <c r="J13" s="14">
        <v>17</v>
      </c>
      <c r="K13" s="12">
        <v>50</v>
      </c>
      <c r="L13" s="13">
        <v>9</v>
      </c>
      <c r="M13" s="14">
        <v>17</v>
      </c>
      <c r="N13" s="12">
        <v>76</v>
      </c>
      <c r="O13" s="13">
        <v>15</v>
      </c>
      <c r="P13" s="14">
        <v>22</v>
      </c>
    </row>
    <row r="14" spans="1:16" ht="13.5" customHeight="1" thickBot="1" x14ac:dyDescent="0.3">
      <c r="A14" s="20" t="s">
        <v>43</v>
      </c>
      <c r="B14" s="29" t="s">
        <v>148</v>
      </c>
      <c r="C14" s="10" t="s">
        <v>137</v>
      </c>
      <c r="D14" s="15" t="s">
        <v>9</v>
      </c>
      <c r="E14" s="16">
        <v>57</v>
      </c>
      <c r="F14" s="17">
        <v>11</v>
      </c>
      <c r="G14" s="18">
        <v>8</v>
      </c>
      <c r="H14" s="12">
        <v>57</v>
      </c>
      <c r="I14" s="13">
        <v>11</v>
      </c>
      <c r="J14" s="18">
        <v>0</v>
      </c>
      <c r="K14" s="12">
        <v>58</v>
      </c>
      <c r="L14" s="13">
        <v>8</v>
      </c>
      <c r="M14" s="18">
        <v>0</v>
      </c>
      <c r="N14" s="12">
        <v>73</v>
      </c>
      <c r="O14" s="13">
        <v>15</v>
      </c>
      <c r="P14" s="18">
        <v>5</v>
      </c>
    </row>
    <row r="15" spans="1:16" ht="13.5" customHeight="1" thickBot="1" x14ac:dyDescent="0.3">
      <c r="A15" s="8" t="s">
        <v>65</v>
      </c>
      <c r="B15" s="30" t="s">
        <v>149</v>
      </c>
      <c r="C15" s="10" t="s">
        <v>137</v>
      </c>
      <c r="D15" s="11" t="s">
        <v>9</v>
      </c>
      <c r="E15" s="12">
        <v>187</v>
      </c>
      <c r="F15" s="13">
        <v>44</v>
      </c>
      <c r="G15" s="14">
        <v>18</v>
      </c>
      <c r="H15" s="12">
        <v>199</v>
      </c>
      <c r="I15" s="13">
        <v>41</v>
      </c>
      <c r="J15" s="14">
        <v>23</v>
      </c>
      <c r="K15" s="12">
        <v>140</v>
      </c>
      <c r="L15" s="13">
        <v>37</v>
      </c>
      <c r="M15" s="14">
        <v>12</v>
      </c>
      <c r="N15" s="12">
        <v>73</v>
      </c>
      <c r="O15" s="13">
        <v>21</v>
      </c>
      <c r="P15" s="14">
        <v>19</v>
      </c>
    </row>
    <row r="16" spans="1:16" ht="13.5" customHeight="1" thickBot="1" x14ac:dyDescent="0.3">
      <c r="A16" s="9" t="s">
        <v>44</v>
      </c>
      <c r="B16" s="31" t="s">
        <v>148</v>
      </c>
      <c r="C16" s="10" t="s">
        <v>139</v>
      </c>
      <c r="D16" s="15" t="s">
        <v>9</v>
      </c>
      <c r="E16" s="16">
        <v>74</v>
      </c>
      <c r="F16" s="17">
        <v>17</v>
      </c>
      <c r="G16" s="18">
        <v>9</v>
      </c>
      <c r="H16" s="12">
        <v>99</v>
      </c>
      <c r="I16" s="13">
        <v>32</v>
      </c>
      <c r="J16" s="18">
        <v>9</v>
      </c>
      <c r="K16" s="12">
        <v>63</v>
      </c>
      <c r="L16" s="13">
        <v>14</v>
      </c>
      <c r="M16" s="18">
        <v>7</v>
      </c>
      <c r="N16" s="12">
        <v>72</v>
      </c>
      <c r="O16" s="13">
        <v>19</v>
      </c>
      <c r="P16" s="18">
        <v>16</v>
      </c>
    </row>
    <row r="17" spans="1:16" ht="13.5" customHeight="1" thickBot="1" x14ac:dyDescent="0.3">
      <c r="A17" s="8" t="s">
        <v>66</v>
      </c>
      <c r="B17" s="30" t="s">
        <v>149</v>
      </c>
      <c r="C17" s="10" t="s">
        <v>138</v>
      </c>
      <c r="D17" s="11" t="s">
        <v>9</v>
      </c>
      <c r="E17" s="12">
        <v>95</v>
      </c>
      <c r="F17" s="13">
        <v>26</v>
      </c>
      <c r="G17" s="14">
        <v>36</v>
      </c>
      <c r="H17" s="12">
        <v>110</v>
      </c>
      <c r="I17" s="13">
        <v>28</v>
      </c>
      <c r="J17" s="14">
        <v>25</v>
      </c>
      <c r="K17" s="12">
        <v>114</v>
      </c>
      <c r="L17" s="13">
        <v>33</v>
      </c>
      <c r="M17" s="14">
        <v>25</v>
      </c>
      <c r="N17" s="12">
        <v>71</v>
      </c>
      <c r="O17" s="13">
        <v>11</v>
      </c>
      <c r="P17" s="14">
        <v>25</v>
      </c>
    </row>
    <row r="18" spans="1:16" ht="13.5" customHeight="1" thickBot="1" x14ac:dyDescent="0.3">
      <c r="A18" s="20" t="s">
        <v>28</v>
      </c>
      <c r="B18" s="29" t="s">
        <v>149</v>
      </c>
      <c r="C18" s="10" t="s">
        <v>137</v>
      </c>
      <c r="D18" s="15" t="s">
        <v>11</v>
      </c>
      <c r="E18" s="16">
        <v>27</v>
      </c>
      <c r="F18" s="17">
        <v>5</v>
      </c>
      <c r="G18" s="18">
        <v>0</v>
      </c>
      <c r="H18" s="12">
        <v>42</v>
      </c>
      <c r="I18" s="13">
        <v>6</v>
      </c>
      <c r="J18" s="18">
        <v>0</v>
      </c>
      <c r="K18" s="12">
        <v>18</v>
      </c>
      <c r="L18" s="13">
        <v>4</v>
      </c>
      <c r="M18" s="18">
        <v>0</v>
      </c>
      <c r="N18" s="12">
        <v>66</v>
      </c>
      <c r="O18" s="13">
        <v>21</v>
      </c>
      <c r="P18" s="18">
        <v>0</v>
      </c>
    </row>
    <row r="19" spans="1:16" ht="13.5" customHeight="1" thickBot="1" x14ac:dyDescent="0.3">
      <c r="A19" s="21" t="s">
        <v>70</v>
      </c>
      <c r="B19" s="28" t="s">
        <v>153</v>
      </c>
      <c r="C19" s="10" t="s">
        <v>137</v>
      </c>
      <c r="D19" s="11" t="s">
        <v>11</v>
      </c>
      <c r="E19" s="12">
        <v>7</v>
      </c>
      <c r="F19" s="13">
        <v>4</v>
      </c>
      <c r="G19" s="14">
        <v>0</v>
      </c>
      <c r="H19" s="12">
        <v>12</v>
      </c>
      <c r="I19" s="13">
        <v>1</v>
      </c>
      <c r="J19" s="14">
        <v>0</v>
      </c>
      <c r="K19" s="12">
        <v>4</v>
      </c>
      <c r="L19" s="13">
        <v>0</v>
      </c>
      <c r="M19" s="14">
        <v>0</v>
      </c>
      <c r="N19" s="12">
        <v>59</v>
      </c>
      <c r="O19" s="13">
        <v>21</v>
      </c>
      <c r="P19" s="14"/>
    </row>
    <row r="20" spans="1:16" ht="13.5" customHeight="1" thickBot="1" x14ac:dyDescent="0.3">
      <c r="A20" s="9" t="s">
        <v>63</v>
      </c>
      <c r="B20" s="31" t="s">
        <v>149</v>
      </c>
      <c r="C20" s="10" t="s">
        <v>139</v>
      </c>
      <c r="D20" s="15" t="s">
        <v>10</v>
      </c>
      <c r="E20" s="16">
        <v>53</v>
      </c>
      <c r="F20" s="17">
        <v>15</v>
      </c>
      <c r="G20" s="18">
        <v>17</v>
      </c>
      <c r="H20" s="12">
        <v>52</v>
      </c>
      <c r="I20" s="13">
        <v>11</v>
      </c>
      <c r="J20" s="18">
        <v>10</v>
      </c>
      <c r="K20" s="12">
        <v>33</v>
      </c>
      <c r="L20" s="13">
        <v>8</v>
      </c>
      <c r="M20" s="18">
        <v>8</v>
      </c>
      <c r="N20" s="12">
        <v>57</v>
      </c>
      <c r="O20" s="13">
        <v>19</v>
      </c>
      <c r="P20" s="18">
        <v>12</v>
      </c>
    </row>
    <row r="21" spans="1:16" ht="13.5" customHeight="1" thickBot="1" x14ac:dyDescent="0.3">
      <c r="A21" s="8" t="s">
        <v>88</v>
      </c>
      <c r="B21" s="30" t="s">
        <v>149</v>
      </c>
      <c r="C21" s="10" t="s">
        <v>138</v>
      </c>
      <c r="D21" s="11" t="s">
        <v>9</v>
      </c>
      <c r="E21" s="12"/>
      <c r="F21" s="13"/>
      <c r="G21" s="14"/>
      <c r="H21" s="12">
        <v>62</v>
      </c>
      <c r="I21" s="13">
        <v>11</v>
      </c>
      <c r="J21" s="14">
        <v>15</v>
      </c>
      <c r="K21" s="12">
        <v>77</v>
      </c>
      <c r="L21" s="13">
        <v>12</v>
      </c>
      <c r="M21" s="14">
        <v>23</v>
      </c>
      <c r="N21" s="12">
        <v>56</v>
      </c>
      <c r="O21" s="13">
        <v>12</v>
      </c>
      <c r="P21" s="14">
        <v>12</v>
      </c>
    </row>
    <row r="22" spans="1:16" ht="13.5" customHeight="1" thickBot="1" x14ac:dyDescent="0.3">
      <c r="A22" s="9" t="s">
        <v>42</v>
      </c>
      <c r="B22" s="31" t="s">
        <v>148</v>
      </c>
      <c r="C22" s="10" t="s">
        <v>139</v>
      </c>
      <c r="D22" s="15" t="s">
        <v>9</v>
      </c>
      <c r="E22" s="16">
        <v>73</v>
      </c>
      <c r="F22" s="17">
        <v>23</v>
      </c>
      <c r="G22" s="18">
        <v>15</v>
      </c>
      <c r="H22" s="12">
        <v>109</v>
      </c>
      <c r="I22" s="13">
        <v>29</v>
      </c>
      <c r="J22" s="18">
        <v>20</v>
      </c>
      <c r="K22" s="12">
        <v>69</v>
      </c>
      <c r="L22" s="13">
        <v>19</v>
      </c>
      <c r="M22" s="18">
        <v>9</v>
      </c>
      <c r="N22" s="12">
        <v>54</v>
      </c>
      <c r="O22" s="13">
        <v>15</v>
      </c>
      <c r="P22" s="18">
        <v>11</v>
      </c>
    </row>
    <row r="23" spans="1:16" ht="13.5" customHeight="1" thickBot="1" x14ac:dyDescent="0.3">
      <c r="A23" s="8" t="s">
        <v>87</v>
      </c>
      <c r="B23" s="30" t="s">
        <v>148</v>
      </c>
      <c r="C23" s="10" t="s">
        <v>138</v>
      </c>
      <c r="D23" s="11" t="s">
        <v>9</v>
      </c>
      <c r="E23" s="12">
        <v>28</v>
      </c>
      <c r="F23" s="13">
        <v>5</v>
      </c>
      <c r="G23" s="14">
        <v>7</v>
      </c>
      <c r="H23" s="12">
        <v>38</v>
      </c>
      <c r="I23" s="13">
        <v>11</v>
      </c>
      <c r="J23" s="14">
        <v>8</v>
      </c>
      <c r="K23" s="12">
        <v>46</v>
      </c>
      <c r="L23" s="13">
        <v>13</v>
      </c>
      <c r="M23" s="14">
        <v>15</v>
      </c>
      <c r="N23" s="12">
        <v>52</v>
      </c>
      <c r="O23" s="13">
        <v>16</v>
      </c>
      <c r="P23" s="14">
        <v>22</v>
      </c>
    </row>
    <row r="24" spans="1:16" ht="13.5" customHeight="1" thickBot="1" x14ac:dyDescent="0.3">
      <c r="A24" s="9" t="s">
        <v>64</v>
      </c>
      <c r="B24" s="31" t="s">
        <v>149</v>
      </c>
      <c r="C24" s="10" t="s">
        <v>140</v>
      </c>
      <c r="D24" s="15" t="s">
        <v>9</v>
      </c>
      <c r="E24" s="16">
        <v>27</v>
      </c>
      <c r="F24" s="17">
        <v>10</v>
      </c>
      <c r="G24" s="18">
        <v>11</v>
      </c>
      <c r="H24" s="12">
        <v>47</v>
      </c>
      <c r="I24" s="13">
        <v>10</v>
      </c>
      <c r="J24" s="18">
        <v>17</v>
      </c>
      <c r="K24" s="12">
        <v>51</v>
      </c>
      <c r="L24" s="13">
        <v>15</v>
      </c>
      <c r="M24" s="18">
        <v>14</v>
      </c>
      <c r="N24" s="12">
        <v>50</v>
      </c>
      <c r="O24" s="13">
        <v>17</v>
      </c>
      <c r="P24" s="18">
        <v>25</v>
      </c>
    </row>
    <row r="25" spans="1:16" ht="13.5" customHeight="1" thickBot="1" x14ac:dyDescent="0.3">
      <c r="A25" s="21" t="s">
        <v>84</v>
      </c>
      <c r="B25" s="28" t="s">
        <v>149</v>
      </c>
      <c r="C25" s="10" t="s">
        <v>139</v>
      </c>
      <c r="D25" s="11" t="s">
        <v>11</v>
      </c>
      <c r="E25" s="12">
        <v>24</v>
      </c>
      <c r="F25" s="13">
        <v>7</v>
      </c>
      <c r="G25" s="14">
        <v>0</v>
      </c>
      <c r="H25" s="12">
        <v>27</v>
      </c>
      <c r="I25" s="13">
        <v>9</v>
      </c>
      <c r="J25" s="14">
        <v>0</v>
      </c>
      <c r="K25" s="12">
        <v>41</v>
      </c>
      <c r="L25" s="13">
        <v>10</v>
      </c>
      <c r="M25" s="14">
        <v>0</v>
      </c>
      <c r="N25" s="12">
        <v>46</v>
      </c>
      <c r="O25" s="13">
        <v>10</v>
      </c>
      <c r="P25" s="14">
        <v>0</v>
      </c>
    </row>
    <row r="26" spans="1:16" ht="13.5" customHeight="1" thickBot="1" x14ac:dyDescent="0.3">
      <c r="A26" s="20" t="s">
        <v>82</v>
      </c>
      <c r="B26" s="29" t="s">
        <v>148</v>
      </c>
      <c r="C26" s="10" t="s">
        <v>137</v>
      </c>
      <c r="D26" s="15" t="s">
        <v>9</v>
      </c>
      <c r="E26" s="16">
        <v>42</v>
      </c>
      <c r="F26" s="17">
        <v>6</v>
      </c>
      <c r="G26" s="18">
        <v>0</v>
      </c>
      <c r="H26" s="12">
        <v>49</v>
      </c>
      <c r="I26" s="13">
        <v>9</v>
      </c>
      <c r="J26" s="18">
        <v>0</v>
      </c>
      <c r="K26" s="12">
        <v>44</v>
      </c>
      <c r="L26" s="13">
        <v>13</v>
      </c>
      <c r="M26" s="18">
        <v>0</v>
      </c>
      <c r="N26" s="12">
        <v>45</v>
      </c>
      <c r="O26" s="13">
        <v>9</v>
      </c>
      <c r="P26" s="18">
        <v>0</v>
      </c>
    </row>
    <row r="27" spans="1:16" ht="13.5" customHeight="1" thickBot="1" x14ac:dyDescent="0.3">
      <c r="A27" s="8" t="s">
        <v>65</v>
      </c>
      <c r="B27" s="30" t="s">
        <v>149</v>
      </c>
      <c r="C27" s="10" t="s">
        <v>139</v>
      </c>
      <c r="D27" s="11" t="s">
        <v>9</v>
      </c>
      <c r="E27" s="12">
        <v>46</v>
      </c>
      <c r="F27" s="13">
        <v>10</v>
      </c>
      <c r="G27" s="14">
        <v>0</v>
      </c>
      <c r="H27" s="12">
        <v>65</v>
      </c>
      <c r="I27" s="13">
        <v>10</v>
      </c>
      <c r="J27" s="14">
        <v>5</v>
      </c>
      <c r="K27" s="12">
        <v>48</v>
      </c>
      <c r="L27" s="13">
        <v>12</v>
      </c>
      <c r="M27" s="14">
        <v>7</v>
      </c>
      <c r="N27" s="12">
        <v>45</v>
      </c>
      <c r="O27" s="13">
        <v>13</v>
      </c>
      <c r="P27" s="14">
        <v>7</v>
      </c>
    </row>
    <row r="28" spans="1:16" ht="13.5" customHeight="1" thickBot="1" x14ac:dyDescent="0.3">
      <c r="A28" s="9" t="s">
        <v>63</v>
      </c>
      <c r="B28" s="31" t="s">
        <v>149</v>
      </c>
      <c r="C28" s="10" t="s">
        <v>137</v>
      </c>
      <c r="D28" s="15" t="s">
        <v>10</v>
      </c>
      <c r="E28" s="16">
        <v>112</v>
      </c>
      <c r="F28" s="17">
        <v>23</v>
      </c>
      <c r="G28" s="18">
        <v>22</v>
      </c>
      <c r="H28" s="12">
        <v>131</v>
      </c>
      <c r="I28" s="13">
        <v>30</v>
      </c>
      <c r="J28" s="18">
        <v>20</v>
      </c>
      <c r="K28" s="12">
        <v>121</v>
      </c>
      <c r="L28" s="13">
        <v>21</v>
      </c>
      <c r="M28" s="18">
        <v>15</v>
      </c>
      <c r="N28" s="12">
        <v>43</v>
      </c>
      <c r="O28" s="13">
        <v>13</v>
      </c>
      <c r="P28" s="18">
        <v>24</v>
      </c>
    </row>
    <row r="29" spans="1:16" ht="13.5" customHeight="1" thickBot="1" x14ac:dyDescent="0.3">
      <c r="A29" s="21" t="s">
        <v>25</v>
      </c>
      <c r="B29" s="28" t="s">
        <v>149</v>
      </c>
      <c r="C29" s="10" t="s">
        <v>142</v>
      </c>
      <c r="D29" s="11" t="s">
        <v>11</v>
      </c>
      <c r="E29" s="12"/>
      <c r="F29" s="13"/>
      <c r="G29" s="14"/>
      <c r="H29" s="12"/>
      <c r="I29" s="13"/>
      <c r="J29" s="14"/>
      <c r="K29" s="12"/>
      <c r="L29" s="13"/>
      <c r="M29" s="14"/>
      <c r="N29" s="12">
        <v>42</v>
      </c>
      <c r="O29" s="13">
        <v>19</v>
      </c>
      <c r="P29" s="97">
        <v>18</v>
      </c>
    </row>
    <row r="30" spans="1:16" ht="13.5" customHeight="1" thickBot="1" x14ac:dyDescent="0.3">
      <c r="A30" s="9" t="s">
        <v>44</v>
      </c>
      <c r="B30" s="31" t="s">
        <v>148</v>
      </c>
      <c r="C30" s="10" t="s">
        <v>137</v>
      </c>
      <c r="D30" s="15" t="s">
        <v>9</v>
      </c>
      <c r="E30" s="16">
        <v>51</v>
      </c>
      <c r="F30" s="17">
        <v>17</v>
      </c>
      <c r="G30" s="18">
        <v>12</v>
      </c>
      <c r="H30" s="12">
        <v>51</v>
      </c>
      <c r="I30" s="13">
        <v>16</v>
      </c>
      <c r="J30" s="18">
        <v>6</v>
      </c>
      <c r="K30" s="12">
        <v>53</v>
      </c>
      <c r="L30" s="13">
        <v>17</v>
      </c>
      <c r="M30" s="18">
        <v>0</v>
      </c>
      <c r="N30" s="12">
        <v>40</v>
      </c>
      <c r="O30" s="13">
        <v>10</v>
      </c>
      <c r="P30" s="18">
        <v>18</v>
      </c>
    </row>
    <row r="31" spans="1:16" ht="13.5" customHeight="1" thickBot="1" x14ac:dyDescent="0.3">
      <c r="A31" s="20" t="s">
        <v>84</v>
      </c>
      <c r="B31" s="29" t="s">
        <v>149</v>
      </c>
      <c r="C31" s="10" t="s">
        <v>137</v>
      </c>
      <c r="D31" s="15" t="s">
        <v>11</v>
      </c>
      <c r="E31" s="16">
        <v>53</v>
      </c>
      <c r="F31" s="17">
        <v>11</v>
      </c>
      <c r="G31" s="18">
        <v>5</v>
      </c>
      <c r="H31" s="12">
        <v>47</v>
      </c>
      <c r="I31" s="13">
        <v>10</v>
      </c>
      <c r="J31" s="18">
        <v>5</v>
      </c>
      <c r="K31" s="12">
        <v>68</v>
      </c>
      <c r="L31" s="13">
        <v>19</v>
      </c>
      <c r="M31" s="18">
        <v>0</v>
      </c>
      <c r="N31" s="12">
        <v>39</v>
      </c>
      <c r="O31" s="13">
        <v>7</v>
      </c>
      <c r="P31" s="18">
        <v>0</v>
      </c>
    </row>
    <row r="32" spans="1:16" ht="13.5" customHeight="1" thickBot="1" x14ac:dyDescent="0.3">
      <c r="A32" s="9" t="s">
        <v>63</v>
      </c>
      <c r="B32" s="31" t="s">
        <v>149</v>
      </c>
      <c r="C32" s="10" t="s">
        <v>138</v>
      </c>
      <c r="D32" s="15" t="s">
        <v>10</v>
      </c>
      <c r="E32" s="16">
        <v>12</v>
      </c>
      <c r="F32" s="17">
        <v>1</v>
      </c>
      <c r="G32" s="18">
        <v>0</v>
      </c>
      <c r="H32" s="12">
        <v>27</v>
      </c>
      <c r="I32" s="13">
        <v>1</v>
      </c>
      <c r="J32" s="18">
        <v>0</v>
      </c>
      <c r="K32" s="12">
        <v>46</v>
      </c>
      <c r="L32" s="13">
        <v>4</v>
      </c>
      <c r="M32" s="18">
        <v>15</v>
      </c>
      <c r="N32" s="12">
        <v>38</v>
      </c>
      <c r="O32" s="13">
        <v>7</v>
      </c>
      <c r="P32" s="18">
        <v>6</v>
      </c>
    </row>
    <row r="33" spans="1:16" ht="13.5" customHeight="1" thickBot="1" x14ac:dyDescent="0.3">
      <c r="A33" s="9" t="s">
        <v>42</v>
      </c>
      <c r="B33" s="31" t="s">
        <v>148</v>
      </c>
      <c r="C33" s="10" t="s">
        <v>138</v>
      </c>
      <c r="D33" s="15" t="s">
        <v>9</v>
      </c>
      <c r="E33" s="16">
        <v>34</v>
      </c>
      <c r="F33" s="17">
        <v>6</v>
      </c>
      <c r="G33" s="18">
        <v>5</v>
      </c>
      <c r="H33" s="12">
        <v>60</v>
      </c>
      <c r="I33" s="13">
        <v>8</v>
      </c>
      <c r="J33" s="18">
        <v>9</v>
      </c>
      <c r="K33" s="12">
        <v>32</v>
      </c>
      <c r="L33" s="13">
        <v>6</v>
      </c>
      <c r="M33" s="18">
        <v>5</v>
      </c>
      <c r="N33" s="12">
        <v>37</v>
      </c>
      <c r="O33" s="13">
        <v>6</v>
      </c>
      <c r="P33" s="18">
        <v>13</v>
      </c>
    </row>
    <row r="34" spans="1:16" ht="13.5" customHeight="1" thickBot="1" x14ac:dyDescent="0.3">
      <c r="A34" s="9" t="s">
        <v>42</v>
      </c>
      <c r="B34" s="31" t="s">
        <v>148</v>
      </c>
      <c r="C34" s="10" t="s">
        <v>140</v>
      </c>
      <c r="D34" s="15" t="s">
        <v>9</v>
      </c>
      <c r="E34" s="16">
        <v>35</v>
      </c>
      <c r="F34" s="17">
        <v>5</v>
      </c>
      <c r="G34" s="18">
        <v>0</v>
      </c>
      <c r="H34" s="12">
        <v>72</v>
      </c>
      <c r="I34" s="13">
        <v>15</v>
      </c>
      <c r="J34" s="18">
        <v>16</v>
      </c>
      <c r="K34" s="12">
        <v>52</v>
      </c>
      <c r="L34" s="13">
        <v>18</v>
      </c>
      <c r="M34" s="18">
        <v>19</v>
      </c>
      <c r="N34" s="12">
        <v>37</v>
      </c>
      <c r="O34" s="13">
        <v>8</v>
      </c>
      <c r="P34" s="18">
        <v>0</v>
      </c>
    </row>
    <row r="35" spans="1:16" ht="13.5" customHeight="1" thickBot="1" x14ac:dyDescent="0.3">
      <c r="A35" s="9" t="s">
        <v>54</v>
      </c>
      <c r="B35" s="31" t="s">
        <v>148</v>
      </c>
      <c r="C35" s="10" t="s">
        <v>142</v>
      </c>
      <c r="D35" s="15" t="s">
        <v>9</v>
      </c>
      <c r="E35" s="16">
        <v>25</v>
      </c>
      <c r="F35" s="17">
        <v>6</v>
      </c>
      <c r="G35" s="18">
        <v>6</v>
      </c>
      <c r="H35" s="12">
        <v>28</v>
      </c>
      <c r="I35" s="13">
        <v>13</v>
      </c>
      <c r="J35" s="18">
        <v>13</v>
      </c>
      <c r="K35" s="12">
        <v>35</v>
      </c>
      <c r="L35" s="13">
        <v>17</v>
      </c>
      <c r="M35" s="18">
        <v>14</v>
      </c>
      <c r="N35" s="12">
        <v>37</v>
      </c>
      <c r="O35" s="13">
        <v>16</v>
      </c>
      <c r="P35" s="18">
        <v>6</v>
      </c>
    </row>
    <row r="36" spans="1:16" ht="13.5" customHeight="1" thickBot="1" x14ac:dyDescent="0.3">
      <c r="A36" s="9" t="s">
        <v>36</v>
      </c>
      <c r="B36" s="31" t="s">
        <v>148</v>
      </c>
      <c r="C36" s="10" t="s">
        <v>139</v>
      </c>
      <c r="D36" s="15" t="s">
        <v>10</v>
      </c>
      <c r="E36" s="16">
        <v>45</v>
      </c>
      <c r="F36" s="17">
        <v>10</v>
      </c>
      <c r="G36" s="18">
        <v>13</v>
      </c>
      <c r="H36" s="12">
        <v>40</v>
      </c>
      <c r="I36" s="13">
        <v>7</v>
      </c>
      <c r="J36" s="18">
        <v>5</v>
      </c>
      <c r="K36" s="12">
        <v>36</v>
      </c>
      <c r="L36" s="13">
        <v>6</v>
      </c>
      <c r="M36" s="18">
        <v>0</v>
      </c>
      <c r="N36" s="12">
        <v>36</v>
      </c>
      <c r="O36" s="13">
        <v>7</v>
      </c>
      <c r="P36" s="18">
        <v>7</v>
      </c>
    </row>
    <row r="37" spans="1:16" ht="13.5" customHeight="1" thickBot="1" x14ac:dyDescent="0.3">
      <c r="A37" s="9" t="s">
        <v>36</v>
      </c>
      <c r="B37" s="31" t="s">
        <v>148</v>
      </c>
      <c r="C37" s="10" t="s">
        <v>137</v>
      </c>
      <c r="D37" s="15" t="s">
        <v>10</v>
      </c>
      <c r="E37" s="16">
        <v>75</v>
      </c>
      <c r="F37" s="17">
        <v>19</v>
      </c>
      <c r="G37" s="18">
        <v>7</v>
      </c>
      <c r="H37" s="12">
        <v>71</v>
      </c>
      <c r="I37" s="13">
        <v>19</v>
      </c>
      <c r="J37" s="18">
        <v>5</v>
      </c>
      <c r="K37" s="12">
        <v>48</v>
      </c>
      <c r="L37" s="13">
        <v>11</v>
      </c>
      <c r="M37" s="18">
        <v>7</v>
      </c>
      <c r="N37" s="12">
        <v>33</v>
      </c>
      <c r="O37" s="13">
        <v>7</v>
      </c>
      <c r="P37" s="18">
        <v>7</v>
      </c>
    </row>
    <row r="38" spans="1:16" ht="13.5" customHeight="1" thickBot="1" x14ac:dyDescent="0.3">
      <c r="A38" s="9" t="s">
        <v>48</v>
      </c>
      <c r="B38" s="31" t="s">
        <v>148</v>
      </c>
      <c r="C38" s="10" t="s">
        <v>138</v>
      </c>
      <c r="D38" s="15" t="s">
        <v>9</v>
      </c>
      <c r="E38" s="16">
        <v>23</v>
      </c>
      <c r="F38" s="17">
        <v>9</v>
      </c>
      <c r="G38" s="18">
        <v>10</v>
      </c>
      <c r="H38" s="12">
        <v>50</v>
      </c>
      <c r="I38" s="13">
        <v>14</v>
      </c>
      <c r="J38" s="18">
        <v>18</v>
      </c>
      <c r="K38" s="12">
        <v>33</v>
      </c>
      <c r="L38" s="13">
        <v>8</v>
      </c>
      <c r="M38" s="18">
        <v>7</v>
      </c>
      <c r="N38" s="12">
        <v>33</v>
      </c>
      <c r="O38" s="13">
        <v>6</v>
      </c>
      <c r="P38" s="18">
        <v>14</v>
      </c>
    </row>
    <row r="39" spans="1:16" ht="13.5" customHeight="1" thickBot="1" x14ac:dyDescent="0.3">
      <c r="A39" s="9" t="s">
        <v>49</v>
      </c>
      <c r="B39" s="31" t="s">
        <v>148</v>
      </c>
      <c r="C39" s="10" t="s">
        <v>138</v>
      </c>
      <c r="D39" s="15" t="s">
        <v>9</v>
      </c>
      <c r="E39" s="16">
        <v>49</v>
      </c>
      <c r="F39" s="17">
        <v>9</v>
      </c>
      <c r="G39" s="18">
        <v>12</v>
      </c>
      <c r="H39" s="12">
        <v>44</v>
      </c>
      <c r="I39" s="13">
        <v>7</v>
      </c>
      <c r="J39" s="18">
        <v>5</v>
      </c>
      <c r="K39" s="12">
        <v>29</v>
      </c>
      <c r="L39" s="13">
        <v>5</v>
      </c>
      <c r="M39" s="18">
        <v>10</v>
      </c>
      <c r="N39" s="12">
        <v>32</v>
      </c>
      <c r="O39" s="13">
        <v>5</v>
      </c>
      <c r="P39" s="18">
        <v>11</v>
      </c>
    </row>
    <row r="40" spans="1:16" ht="13.5" customHeight="1" thickBot="1" x14ac:dyDescent="0.3">
      <c r="A40" s="9" t="s">
        <v>53</v>
      </c>
      <c r="B40" s="31" t="s">
        <v>148</v>
      </c>
      <c r="C40" s="10" t="s">
        <v>142</v>
      </c>
      <c r="D40" s="15" t="s">
        <v>9</v>
      </c>
      <c r="E40" s="16">
        <v>27</v>
      </c>
      <c r="F40" s="17">
        <v>10</v>
      </c>
      <c r="G40" s="18">
        <v>8</v>
      </c>
      <c r="H40" s="12">
        <v>24</v>
      </c>
      <c r="I40" s="13">
        <v>6</v>
      </c>
      <c r="J40" s="18">
        <v>6</v>
      </c>
      <c r="K40" s="12">
        <v>20</v>
      </c>
      <c r="L40" s="13">
        <v>8</v>
      </c>
      <c r="M40" s="18">
        <v>5</v>
      </c>
      <c r="N40" s="12">
        <v>31</v>
      </c>
      <c r="O40" s="13">
        <v>7</v>
      </c>
      <c r="P40" s="18">
        <v>9</v>
      </c>
    </row>
    <row r="41" spans="1:16" ht="13.5" customHeight="1" thickBot="1" x14ac:dyDescent="0.3">
      <c r="A41" s="9" t="s">
        <v>46</v>
      </c>
      <c r="B41" s="31" t="s">
        <v>148</v>
      </c>
      <c r="C41" s="10" t="s">
        <v>138</v>
      </c>
      <c r="D41" s="15" t="s">
        <v>9</v>
      </c>
      <c r="E41" s="16">
        <v>22</v>
      </c>
      <c r="F41" s="17">
        <v>6</v>
      </c>
      <c r="G41" s="18">
        <v>0</v>
      </c>
      <c r="H41" s="12">
        <v>31</v>
      </c>
      <c r="I41" s="13">
        <v>6</v>
      </c>
      <c r="J41" s="18">
        <v>6</v>
      </c>
      <c r="K41" s="12">
        <v>22</v>
      </c>
      <c r="L41" s="13">
        <v>7</v>
      </c>
      <c r="M41" s="18">
        <v>7</v>
      </c>
      <c r="N41" s="12">
        <v>30</v>
      </c>
      <c r="O41" s="13">
        <v>3</v>
      </c>
      <c r="P41" s="18">
        <v>0</v>
      </c>
    </row>
    <row r="42" spans="1:16" ht="13.5" customHeight="1" thickBot="1" x14ac:dyDescent="0.3">
      <c r="A42" s="9" t="s">
        <v>46</v>
      </c>
      <c r="B42" s="31" t="s">
        <v>148</v>
      </c>
      <c r="C42" s="19" t="s">
        <v>140</v>
      </c>
      <c r="D42" s="15" t="s">
        <v>9</v>
      </c>
      <c r="E42" s="16">
        <v>13</v>
      </c>
      <c r="F42" s="17">
        <v>1</v>
      </c>
      <c r="G42" s="18">
        <v>0</v>
      </c>
      <c r="H42" s="12">
        <v>34</v>
      </c>
      <c r="I42" s="13">
        <v>7</v>
      </c>
      <c r="J42" s="18">
        <v>11</v>
      </c>
      <c r="K42" s="12">
        <v>44</v>
      </c>
      <c r="L42" s="13">
        <v>7</v>
      </c>
      <c r="M42" s="18">
        <v>12</v>
      </c>
      <c r="N42" s="12">
        <v>28</v>
      </c>
      <c r="O42" s="13">
        <v>9</v>
      </c>
      <c r="P42" s="18">
        <v>10</v>
      </c>
    </row>
    <row r="43" spans="1:16" ht="13.5" customHeight="1" thickBot="1" x14ac:dyDescent="0.3">
      <c r="A43" s="20" t="s">
        <v>89</v>
      </c>
      <c r="B43" s="29" t="s">
        <v>148</v>
      </c>
      <c r="C43" s="19" t="s">
        <v>138</v>
      </c>
      <c r="D43" s="15" t="s">
        <v>9</v>
      </c>
      <c r="E43" s="16">
        <v>36</v>
      </c>
      <c r="F43" s="17">
        <v>5</v>
      </c>
      <c r="G43" s="18">
        <v>6</v>
      </c>
      <c r="H43" s="12">
        <v>33</v>
      </c>
      <c r="I43" s="13">
        <v>8</v>
      </c>
      <c r="J43" s="18">
        <v>7</v>
      </c>
      <c r="K43" s="12">
        <v>20</v>
      </c>
      <c r="L43" s="13">
        <v>3</v>
      </c>
      <c r="M43" s="18">
        <v>0</v>
      </c>
      <c r="N43" s="12">
        <v>26</v>
      </c>
      <c r="O43" s="13">
        <v>5</v>
      </c>
      <c r="P43" s="18">
        <v>0</v>
      </c>
    </row>
    <row r="44" spans="1:16" ht="13.5" customHeight="1" thickBot="1" x14ac:dyDescent="0.3">
      <c r="A44" s="20" t="s">
        <v>45</v>
      </c>
      <c r="B44" s="29" t="s">
        <v>148</v>
      </c>
      <c r="C44" s="19" t="s">
        <v>139</v>
      </c>
      <c r="D44" s="15" t="s">
        <v>9</v>
      </c>
      <c r="E44" s="16">
        <v>57</v>
      </c>
      <c r="F44" s="17">
        <v>12</v>
      </c>
      <c r="G44" s="18">
        <v>0</v>
      </c>
      <c r="H44" s="12">
        <v>33</v>
      </c>
      <c r="I44" s="13">
        <v>7</v>
      </c>
      <c r="J44" s="18">
        <v>0</v>
      </c>
      <c r="K44" s="12">
        <v>20</v>
      </c>
      <c r="L44" s="13">
        <v>8</v>
      </c>
      <c r="M44" s="18">
        <v>0</v>
      </c>
      <c r="N44" s="12">
        <v>25</v>
      </c>
      <c r="O44" s="13">
        <v>7</v>
      </c>
      <c r="P44" s="18">
        <v>0</v>
      </c>
    </row>
    <row r="45" spans="1:16" ht="13.5" customHeight="1" thickBot="1" x14ac:dyDescent="0.3">
      <c r="A45" s="9" t="s">
        <v>48</v>
      </c>
      <c r="B45" s="31" t="s">
        <v>148</v>
      </c>
      <c r="C45" s="19" t="s">
        <v>140</v>
      </c>
      <c r="D45" s="15" t="s">
        <v>9</v>
      </c>
      <c r="E45" s="16">
        <v>20</v>
      </c>
      <c r="F45" s="17">
        <v>3</v>
      </c>
      <c r="G45" s="18">
        <v>8</v>
      </c>
      <c r="H45" s="12">
        <v>27</v>
      </c>
      <c r="I45" s="13">
        <v>8</v>
      </c>
      <c r="J45" s="18">
        <v>7</v>
      </c>
      <c r="K45" s="12">
        <v>44</v>
      </c>
      <c r="L45" s="13">
        <v>10</v>
      </c>
      <c r="M45" s="18">
        <v>11</v>
      </c>
      <c r="N45" s="12">
        <v>24</v>
      </c>
      <c r="O45" s="13">
        <v>7</v>
      </c>
      <c r="P45" s="18">
        <v>9</v>
      </c>
    </row>
    <row r="46" spans="1:16" ht="13.5" customHeight="1" thickBot="1" x14ac:dyDescent="0.3">
      <c r="A46" s="9" t="s">
        <v>63</v>
      </c>
      <c r="B46" s="31" t="s">
        <v>149</v>
      </c>
      <c r="C46" s="19" t="s">
        <v>140</v>
      </c>
      <c r="D46" s="15" t="s">
        <v>10</v>
      </c>
      <c r="E46" s="16">
        <v>11</v>
      </c>
      <c r="F46" s="17">
        <v>1</v>
      </c>
      <c r="G46" s="18">
        <v>0</v>
      </c>
      <c r="H46" s="12">
        <v>33</v>
      </c>
      <c r="I46" s="13">
        <v>5</v>
      </c>
      <c r="J46" s="18">
        <v>7</v>
      </c>
      <c r="K46" s="12">
        <v>32</v>
      </c>
      <c r="L46" s="13">
        <v>6</v>
      </c>
      <c r="M46" s="18">
        <v>9</v>
      </c>
      <c r="N46" s="12">
        <v>21</v>
      </c>
      <c r="O46" s="13">
        <v>2</v>
      </c>
      <c r="P46" s="18">
        <v>0</v>
      </c>
    </row>
    <row r="47" spans="1:16" ht="13.5" customHeight="1" thickBot="1" x14ac:dyDescent="0.3">
      <c r="A47" s="9" t="s">
        <v>36</v>
      </c>
      <c r="B47" s="31" t="s">
        <v>148</v>
      </c>
      <c r="C47" s="19" t="s">
        <v>138</v>
      </c>
      <c r="D47" s="15" t="s">
        <v>10</v>
      </c>
      <c r="E47" s="16">
        <v>20</v>
      </c>
      <c r="F47" s="17">
        <v>3</v>
      </c>
      <c r="G47" s="18">
        <v>5</v>
      </c>
      <c r="H47" s="12">
        <v>36</v>
      </c>
      <c r="I47" s="13">
        <v>7</v>
      </c>
      <c r="J47" s="18">
        <v>7</v>
      </c>
      <c r="K47" s="12">
        <v>15</v>
      </c>
      <c r="L47" s="13">
        <v>3</v>
      </c>
      <c r="M47" s="18">
        <v>0</v>
      </c>
      <c r="N47" s="12">
        <v>20</v>
      </c>
      <c r="O47" s="13">
        <v>2</v>
      </c>
      <c r="P47" s="18">
        <v>5</v>
      </c>
    </row>
    <row r="48" spans="1:16" ht="13.5" customHeight="1" thickBot="1" x14ac:dyDescent="0.3">
      <c r="A48" s="9" t="s">
        <v>47</v>
      </c>
      <c r="B48" s="31" t="s">
        <v>148</v>
      </c>
      <c r="C48" s="19" t="s">
        <v>138</v>
      </c>
      <c r="D48" s="15" t="s">
        <v>9</v>
      </c>
      <c r="E48" s="16">
        <v>25</v>
      </c>
      <c r="F48" s="17">
        <v>5</v>
      </c>
      <c r="G48" s="18">
        <v>7</v>
      </c>
      <c r="H48" s="12">
        <v>45</v>
      </c>
      <c r="I48" s="13">
        <v>6</v>
      </c>
      <c r="J48" s="18">
        <v>9</v>
      </c>
      <c r="K48" s="12">
        <v>27</v>
      </c>
      <c r="L48" s="13">
        <v>4</v>
      </c>
      <c r="M48" s="18">
        <v>6</v>
      </c>
      <c r="N48" s="12">
        <v>20</v>
      </c>
      <c r="O48" s="13">
        <v>4</v>
      </c>
      <c r="P48" s="18">
        <v>0</v>
      </c>
    </row>
    <row r="49" spans="1:16" ht="13.5" customHeight="1" thickBot="1" x14ac:dyDescent="0.3">
      <c r="A49" s="9" t="s">
        <v>66</v>
      </c>
      <c r="B49" s="31" t="s">
        <v>149</v>
      </c>
      <c r="C49" s="19" t="s">
        <v>140</v>
      </c>
      <c r="D49" s="15" t="s">
        <v>9</v>
      </c>
      <c r="E49" s="16">
        <v>27</v>
      </c>
      <c r="F49" s="17">
        <v>3</v>
      </c>
      <c r="G49" s="18">
        <v>6</v>
      </c>
      <c r="H49" s="12">
        <v>29</v>
      </c>
      <c r="I49" s="13">
        <v>5</v>
      </c>
      <c r="J49" s="18">
        <v>7</v>
      </c>
      <c r="K49" s="12">
        <v>33</v>
      </c>
      <c r="L49" s="13">
        <v>10</v>
      </c>
      <c r="M49" s="18">
        <v>10</v>
      </c>
      <c r="N49" s="12">
        <v>19</v>
      </c>
      <c r="O49" s="13">
        <v>4</v>
      </c>
      <c r="P49" s="18">
        <v>0</v>
      </c>
    </row>
    <row r="50" spans="1:16" ht="13.5" customHeight="1" thickBot="1" x14ac:dyDescent="0.3">
      <c r="A50" s="20" t="s">
        <v>28</v>
      </c>
      <c r="B50" s="29" t="s">
        <v>149</v>
      </c>
      <c r="C50" s="19" t="s">
        <v>139</v>
      </c>
      <c r="D50" s="15" t="s">
        <v>11</v>
      </c>
      <c r="E50" s="16">
        <v>9</v>
      </c>
      <c r="F50" s="17">
        <v>2</v>
      </c>
      <c r="G50" s="18">
        <v>0</v>
      </c>
      <c r="H50" s="12">
        <v>11</v>
      </c>
      <c r="I50" s="13">
        <v>5</v>
      </c>
      <c r="J50" s="18">
        <v>0</v>
      </c>
      <c r="K50" s="12">
        <v>20</v>
      </c>
      <c r="L50" s="13">
        <v>6</v>
      </c>
      <c r="M50" s="18">
        <v>0</v>
      </c>
      <c r="N50" s="12">
        <v>17</v>
      </c>
      <c r="O50" s="13">
        <v>5</v>
      </c>
      <c r="P50" s="18">
        <v>0</v>
      </c>
    </row>
    <row r="51" spans="1:16" ht="13.5" customHeight="1" thickBot="1" x14ac:dyDescent="0.3">
      <c r="A51" s="9" t="s">
        <v>59</v>
      </c>
      <c r="B51" s="31" t="s">
        <v>150</v>
      </c>
      <c r="C51" s="19" t="s">
        <v>140</v>
      </c>
      <c r="D51" s="15" t="s">
        <v>9</v>
      </c>
      <c r="E51" s="16">
        <v>23</v>
      </c>
      <c r="F51" s="17">
        <v>7</v>
      </c>
      <c r="G51" s="18">
        <v>10</v>
      </c>
      <c r="H51" s="12">
        <v>9</v>
      </c>
      <c r="I51" s="13">
        <v>1</v>
      </c>
      <c r="J51" s="18">
        <v>0</v>
      </c>
      <c r="K51" s="12">
        <v>19</v>
      </c>
      <c r="L51" s="13">
        <v>7</v>
      </c>
      <c r="M51" s="18">
        <v>9</v>
      </c>
      <c r="N51" s="12">
        <v>17</v>
      </c>
      <c r="O51" s="13">
        <v>4</v>
      </c>
      <c r="P51" s="18">
        <v>5</v>
      </c>
    </row>
    <row r="52" spans="1:16" ht="13.5" customHeight="1" thickBot="1" x14ac:dyDescent="0.3">
      <c r="A52" s="20" t="s">
        <v>88</v>
      </c>
      <c r="B52" s="29" t="s">
        <v>149</v>
      </c>
      <c r="C52" s="19" t="s">
        <v>140</v>
      </c>
      <c r="D52" s="15" t="s">
        <v>9</v>
      </c>
      <c r="E52" s="16"/>
      <c r="F52" s="17"/>
      <c r="G52" s="18"/>
      <c r="H52" s="12">
        <v>18</v>
      </c>
      <c r="I52" s="13">
        <v>1</v>
      </c>
      <c r="J52" s="18">
        <v>0</v>
      </c>
      <c r="K52" s="12">
        <v>21</v>
      </c>
      <c r="L52" s="13">
        <v>6</v>
      </c>
      <c r="M52" s="18">
        <v>5</v>
      </c>
      <c r="N52" s="12">
        <v>16</v>
      </c>
      <c r="O52" s="13">
        <v>4</v>
      </c>
      <c r="P52" s="18">
        <v>6</v>
      </c>
    </row>
    <row r="53" spans="1:16" ht="13.5" customHeight="1" thickBot="1" x14ac:dyDescent="0.3">
      <c r="A53" s="20" t="s">
        <v>85</v>
      </c>
      <c r="B53" s="29" t="s">
        <v>148</v>
      </c>
      <c r="C53" s="19" t="s">
        <v>137</v>
      </c>
      <c r="D53" s="15" t="s">
        <v>9</v>
      </c>
      <c r="E53" s="16">
        <v>89</v>
      </c>
      <c r="F53" s="17">
        <v>12</v>
      </c>
      <c r="G53" s="18">
        <v>0</v>
      </c>
      <c r="H53" s="12">
        <v>62</v>
      </c>
      <c r="I53" s="13">
        <v>13</v>
      </c>
      <c r="J53" s="18">
        <v>0</v>
      </c>
      <c r="K53" s="12">
        <v>33</v>
      </c>
      <c r="L53" s="13">
        <v>8</v>
      </c>
      <c r="M53" s="18">
        <v>5</v>
      </c>
      <c r="N53" s="12">
        <v>13</v>
      </c>
      <c r="O53" s="13">
        <v>2</v>
      </c>
      <c r="P53" s="18">
        <v>0</v>
      </c>
    </row>
    <row r="54" spans="1:16" ht="13.5" customHeight="1" thickBot="1" x14ac:dyDescent="0.3">
      <c r="A54" s="20" t="s">
        <v>36</v>
      </c>
      <c r="B54" s="29" t="s">
        <v>148</v>
      </c>
      <c r="C54" s="19" t="s">
        <v>140</v>
      </c>
      <c r="D54" s="15" t="s">
        <v>10</v>
      </c>
      <c r="E54" s="16">
        <v>11</v>
      </c>
      <c r="F54" s="17">
        <v>3</v>
      </c>
      <c r="G54" s="18">
        <v>0</v>
      </c>
      <c r="H54" s="12">
        <v>18</v>
      </c>
      <c r="I54" s="13">
        <v>7</v>
      </c>
      <c r="J54" s="18">
        <v>9</v>
      </c>
      <c r="K54" s="12">
        <v>19</v>
      </c>
      <c r="L54" s="13">
        <v>2</v>
      </c>
      <c r="M54" s="18">
        <v>0</v>
      </c>
      <c r="N54" s="12">
        <v>13</v>
      </c>
      <c r="O54" s="13">
        <v>6</v>
      </c>
      <c r="P54" s="18">
        <v>5</v>
      </c>
    </row>
    <row r="55" spans="1:16" ht="13.5" customHeight="1" thickBot="1" x14ac:dyDescent="0.3">
      <c r="A55" s="9" t="s">
        <v>47</v>
      </c>
      <c r="B55" s="31" t="s">
        <v>148</v>
      </c>
      <c r="C55" s="19" t="s">
        <v>140</v>
      </c>
      <c r="D55" s="15" t="s">
        <v>9</v>
      </c>
      <c r="E55" s="16">
        <v>10</v>
      </c>
      <c r="F55" s="17">
        <v>3</v>
      </c>
      <c r="G55" s="18">
        <v>0</v>
      </c>
      <c r="H55" s="12">
        <v>18</v>
      </c>
      <c r="I55" s="13">
        <v>0</v>
      </c>
      <c r="J55" s="18">
        <v>0</v>
      </c>
      <c r="K55" s="12">
        <v>22</v>
      </c>
      <c r="L55" s="13">
        <v>3</v>
      </c>
      <c r="M55" s="18">
        <v>7</v>
      </c>
      <c r="N55" s="12">
        <v>12</v>
      </c>
      <c r="O55" s="13">
        <v>2</v>
      </c>
      <c r="P55" s="18">
        <v>0</v>
      </c>
    </row>
    <row r="56" spans="1:16" ht="13.5" customHeight="1" thickBot="1" x14ac:dyDescent="0.3">
      <c r="A56" s="20" t="s">
        <v>52</v>
      </c>
      <c r="B56" s="29" t="s">
        <v>148</v>
      </c>
      <c r="C56" s="19" t="s">
        <v>142</v>
      </c>
      <c r="D56" s="15" t="s">
        <v>9</v>
      </c>
      <c r="E56" s="16">
        <v>0</v>
      </c>
      <c r="F56" s="17">
        <v>0</v>
      </c>
      <c r="G56" s="18">
        <v>0</v>
      </c>
      <c r="H56" s="12">
        <v>9</v>
      </c>
      <c r="I56" s="13">
        <v>2</v>
      </c>
      <c r="J56" s="18">
        <v>0</v>
      </c>
      <c r="K56" s="12">
        <v>6</v>
      </c>
      <c r="L56" s="13">
        <v>4</v>
      </c>
      <c r="M56" s="18">
        <v>2</v>
      </c>
      <c r="N56" s="12">
        <v>10</v>
      </c>
      <c r="O56" s="13">
        <v>4</v>
      </c>
      <c r="P56" s="18">
        <v>3</v>
      </c>
    </row>
    <row r="57" spans="1:16" ht="13.5" customHeight="1" thickBot="1" x14ac:dyDescent="0.3">
      <c r="A57" s="9" t="s">
        <v>89</v>
      </c>
      <c r="B57" s="31" t="s">
        <v>148</v>
      </c>
      <c r="C57" s="19" t="s">
        <v>140</v>
      </c>
      <c r="D57" s="15" t="s">
        <v>9</v>
      </c>
      <c r="E57" s="16">
        <v>12</v>
      </c>
      <c r="F57" s="17">
        <v>1</v>
      </c>
      <c r="G57" s="18">
        <v>8</v>
      </c>
      <c r="H57" s="12">
        <v>20</v>
      </c>
      <c r="I57" s="13">
        <v>5</v>
      </c>
      <c r="J57" s="18">
        <v>9</v>
      </c>
      <c r="K57" s="12">
        <v>17</v>
      </c>
      <c r="L57" s="13">
        <v>2</v>
      </c>
      <c r="M57" s="18">
        <v>0</v>
      </c>
      <c r="N57" s="12">
        <v>9</v>
      </c>
      <c r="O57" s="13">
        <v>3</v>
      </c>
      <c r="P57" s="18">
        <v>5</v>
      </c>
    </row>
    <row r="58" spans="1:16" ht="13.5" customHeight="1" thickBot="1" x14ac:dyDescent="0.3">
      <c r="A58" s="20" t="s">
        <v>91</v>
      </c>
      <c r="B58" s="29" t="s">
        <v>148</v>
      </c>
      <c r="C58" s="19" t="s">
        <v>141</v>
      </c>
      <c r="D58" s="15" t="s">
        <v>9</v>
      </c>
      <c r="E58" s="16">
        <v>8</v>
      </c>
      <c r="F58" s="17">
        <v>1</v>
      </c>
      <c r="G58" s="18">
        <v>0</v>
      </c>
      <c r="H58" s="12">
        <v>4</v>
      </c>
      <c r="I58" s="13">
        <v>0</v>
      </c>
      <c r="J58" s="18">
        <v>0</v>
      </c>
      <c r="K58" s="12">
        <v>7</v>
      </c>
      <c r="L58" s="13">
        <v>4</v>
      </c>
      <c r="M58" s="18">
        <v>2</v>
      </c>
      <c r="N58" s="12">
        <v>9</v>
      </c>
      <c r="O58" s="13">
        <v>4</v>
      </c>
      <c r="P58" s="18">
        <v>0</v>
      </c>
    </row>
    <row r="59" spans="1:16" ht="13.5" customHeight="1" thickBot="1" x14ac:dyDescent="0.3">
      <c r="A59" s="96" t="s">
        <v>59</v>
      </c>
      <c r="B59" s="31" t="s">
        <v>150</v>
      </c>
      <c r="C59" s="19" t="s">
        <v>138</v>
      </c>
      <c r="D59" s="15" t="s">
        <v>9</v>
      </c>
      <c r="E59" s="16">
        <v>26</v>
      </c>
      <c r="F59" s="17">
        <v>9</v>
      </c>
      <c r="G59" s="18">
        <v>8</v>
      </c>
      <c r="H59" s="12">
        <v>35</v>
      </c>
      <c r="I59" s="13">
        <v>12</v>
      </c>
      <c r="J59" s="18">
        <v>15</v>
      </c>
      <c r="K59" s="12">
        <v>15</v>
      </c>
      <c r="L59" s="13">
        <v>9</v>
      </c>
      <c r="M59" s="18">
        <v>9</v>
      </c>
      <c r="N59" s="12">
        <v>8</v>
      </c>
      <c r="O59" s="13">
        <v>4</v>
      </c>
      <c r="P59" s="18"/>
    </row>
    <row r="60" spans="1:16" ht="13.5" customHeight="1" thickBot="1" x14ac:dyDescent="0.3">
      <c r="A60" s="9" t="s">
        <v>29</v>
      </c>
      <c r="B60" s="31" t="s">
        <v>149</v>
      </c>
      <c r="C60" s="19" t="s">
        <v>141</v>
      </c>
      <c r="D60" s="15" t="s">
        <v>11</v>
      </c>
      <c r="E60" s="16"/>
      <c r="F60" s="17"/>
      <c r="G60" s="18"/>
      <c r="H60" s="12"/>
      <c r="I60" s="13"/>
      <c r="J60" s="18"/>
      <c r="K60" s="12">
        <v>0</v>
      </c>
      <c r="L60" s="13">
        <v>0</v>
      </c>
      <c r="M60" s="18">
        <v>0</v>
      </c>
      <c r="N60" s="12">
        <v>4</v>
      </c>
      <c r="O60" s="13">
        <v>2</v>
      </c>
      <c r="P60" s="18">
        <v>0</v>
      </c>
    </row>
    <row r="61" spans="1:16" ht="13.5" customHeight="1" thickBot="1" x14ac:dyDescent="0.3">
      <c r="A61" s="20" t="s">
        <v>50</v>
      </c>
      <c r="B61" s="29" t="s">
        <v>149</v>
      </c>
      <c r="C61" s="19" t="s">
        <v>141</v>
      </c>
      <c r="D61" s="15" t="s">
        <v>9</v>
      </c>
      <c r="E61" s="16"/>
      <c r="F61" s="17"/>
      <c r="G61" s="18"/>
      <c r="H61" s="12">
        <v>3</v>
      </c>
      <c r="I61" s="13">
        <v>2</v>
      </c>
      <c r="J61" s="18">
        <v>0</v>
      </c>
      <c r="K61" s="12">
        <v>4</v>
      </c>
      <c r="L61" s="13">
        <v>1</v>
      </c>
      <c r="M61" s="18">
        <v>1</v>
      </c>
      <c r="N61" s="12">
        <v>4</v>
      </c>
      <c r="O61" s="13">
        <v>1</v>
      </c>
      <c r="P61" s="18">
        <v>0</v>
      </c>
    </row>
    <row r="62" spans="1:16" ht="13.5" customHeight="1" thickBot="1" x14ac:dyDescent="0.3">
      <c r="A62" s="20" t="s">
        <v>28</v>
      </c>
      <c r="B62" s="29" t="s">
        <v>149</v>
      </c>
      <c r="C62" s="19" t="s">
        <v>142</v>
      </c>
      <c r="D62" s="15" t="s">
        <v>11</v>
      </c>
      <c r="E62" s="16">
        <v>4</v>
      </c>
      <c r="F62" s="17">
        <v>0</v>
      </c>
      <c r="G62" s="18">
        <v>0</v>
      </c>
      <c r="H62" s="12">
        <v>12</v>
      </c>
      <c r="I62" s="13">
        <v>4</v>
      </c>
      <c r="J62" s="18">
        <v>0</v>
      </c>
      <c r="K62" s="12">
        <v>10</v>
      </c>
      <c r="L62" s="13">
        <v>1</v>
      </c>
      <c r="M62" s="18">
        <v>0</v>
      </c>
      <c r="N62" s="12">
        <v>4</v>
      </c>
      <c r="O62" s="13">
        <v>2</v>
      </c>
      <c r="P62" s="18">
        <v>3</v>
      </c>
    </row>
    <row r="63" spans="1:16" ht="13.5" customHeight="1" thickBot="1" x14ac:dyDescent="0.3">
      <c r="A63" s="20" t="s">
        <v>49</v>
      </c>
      <c r="B63" s="29" t="s">
        <v>148</v>
      </c>
      <c r="C63" s="19" t="s">
        <v>140</v>
      </c>
      <c r="D63" s="15" t="s">
        <v>9</v>
      </c>
      <c r="E63" s="16">
        <v>13</v>
      </c>
      <c r="F63" s="17">
        <v>1</v>
      </c>
      <c r="G63" s="18">
        <v>8</v>
      </c>
      <c r="H63" s="12">
        <v>11</v>
      </c>
      <c r="I63" s="13">
        <v>1</v>
      </c>
      <c r="J63" s="18">
        <v>0</v>
      </c>
      <c r="K63" s="12">
        <v>14</v>
      </c>
      <c r="L63" s="13">
        <v>0</v>
      </c>
      <c r="M63" s="18">
        <v>0</v>
      </c>
      <c r="N63" s="12">
        <v>3</v>
      </c>
      <c r="O63" s="13">
        <v>0</v>
      </c>
      <c r="P63" s="18">
        <v>0</v>
      </c>
    </row>
    <row r="64" spans="1:16" ht="13.5" customHeight="1" thickBot="1" x14ac:dyDescent="0.3">
      <c r="A64" s="9" t="s">
        <v>33</v>
      </c>
      <c r="B64" s="31" t="s">
        <v>149</v>
      </c>
      <c r="C64" s="19" t="s">
        <v>143</v>
      </c>
      <c r="D64" s="15" t="s">
        <v>3</v>
      </c>
      <c r="E64" s="16">
        <v>10</v>
      </c>
      <c r="F64" s="17">
        <v>3</v>
      </c>
      <c r="G64" s="18">
        <v>2</v>
      </c>
      <c r="H64" s="12">
        <v>9</v>
      </c>
      <c r="I64" s="13">
        <v>4</v>
      </c>
      <c r="J64" s="18">
        <v>2</v>
      </c>
      <c r="K64" s="12">
        <v>6</v>
      </c>
      <c r="L64" s="13">
        <v>1</v>
      </c>
      <c r="M64" s="18">
        <v>0</v>
      </c>
      <c r="N64" s="12">
        <v>2</v>
      </c>
      <c r="O64" s="13">
        <v>0</v>
      </c>
      <c r="P64" s="18">
        <v>0</v>
      </c>
    </row>
    <row r="65" spans="1:17" ht="13.5" customHeight="1" thickBot="1" x14ac:dyDescent="0.3">
      <c r="A65" s="9" t="s">
        <v>33</v>
      </c>
      <c r="B65" s="31" t="s">
        <v>149</v>
      </c>
      <c r="C65" s="19" t="s">
        <v>144</v>
      </c>
      <c r="D65" s="15" t="s">
        <v>3</v>
      </c>
      <c r="E65" s="16">
        <v>11</v>
      </c>
      <c r="F65" s="17">
        <v>7</v>
      </c>
      <c r="G65" s="18">
        <v>7</v>
      </c>
      <c r="H65" s="12">
        <v>9</v>
      </c>
      <c r="I65" s="13">
        <v>4</v>
      </c>
      <c r="J65" s="18">
        <v>5</v>
      </c>
      <c r="K65" s="12">
        <v>10</v>
      </c>
      <c r="L65" s="13">
        <v>2</v>
      </c>
      <c r="M65" s="18">
        <v>2</v>
      </c>
      <c r="N65" s="12">
        <v>2</v>
      </c>
      <c r="O65" s="13">
        <v>0</v>
      </c>
      <c r="P65" s="18">
        <v>1</v>
      </c>
    </row>
    <row r="66" spans="1:17" ht="13.5" customHeight="1" thickBot="1" x14ac:dyDescent="0.3">
      <c r="A66" s="9" t="s">
        <v>90</v>
      </c>
      <c r="B66" s="31" t="s">
        <v>148</v>
      </c>
      <c r="C66" s="19" t="s">
        <v>141</v>
      </c>
      <c r="D66" s="15" t="s">
        <v>9</v>
      </c>
      <c r="E66" s="16"/>
      <c r="F66" s="17"/>
      <c r="G66" s="18"/>
      <c r="H66" s="12"/>
      <c r="I66" s="13"/>
      <c r="J66" s="18"/>
      <c r="K66" s="12">
        <v>0</v>
      </c>
      <c r="L66" s="13">
        <v>0</v>
      </c>
      <c r="M66" s="18">
        <v>0</v>
      </c>
      <c r="N66" s="12">
        <v>2</v>
      </c>
      <c r="O66" s="13">
        <v>2</v>
      </c>
      <c r="P66" s="18">
        <v>0</v>
      </c>
    </row>
    <row r="67" spans="1:17" ht="13.5" customHeight="1" thickBot="1" x14ac:dyDescent="0.3">
      <c r="A67" s="20" t="s">
        <v>34</v>
      </c>
      <c r="B67" s="29" t="s">
        <v>149</v>
      </c>
      <c r="C67" s="19" t="s">
        <v>141</v>
      </c>
      <c r="D67" s="15" t="s">
        <v>11</v>
      </c>
      <c r="E67" s="16">
        <v>4</v>
      </c>
      <c r="F67" s="17">
        <v>3</v>
      </c>
      <c r="G67" s="18">
        <v>3</v>
      </c>
      <c r="H67" s="12">
        <v>9</v>
      </c>
      <c r="I67" s="13">
        <v>3</v>
      </c>
      <c r="J67" s="18">
        <v>0</v>
      </c>
      <c r="K67" s="12">
        <v>5</v>
      </c>
      <c r="L67" s="13">
        <v>0</v>
      </c>
      <c r="M67" s="18">
        <v>0</v>
      </c>
      <c r="N67" s="12">
        <v>1</v>
      </c>
      <c r="O67" s="13">
        <v>0</v>
      </c>
      <c r="P67" s="18"/>
    </row>
    <row r="68" spans="1:17" ht="13.5" customHeight="1" thickBot="1" x14ac:dyDescent="0.3">
      <c r="A68" s="9" t="s">
        <v>109</v>
      </c>
      <c r="B68" s="31" t="s">
        <v>148</v>
      </c>
      <c r="C68" s="19" t="s">
        <v>137</v>
      </c>
      <c r="D68" s="15" t="s">
        <v>9</v>
      </c>
      <c r="E68" s="16">
        <v>49</v>
      </c>
      <c r="F68" s="17">
        <v>10</v>
      </c>
      <c r="G68" s="18">
        <v>6</v>
      </c>
      <c r="H68" s="12">
        <v>65</v>
      </c>
      <c r="I68" s="13">
        <v>16</v>
      </c>
      <c r="J68" s="18">
        <v>6</v>
      </c>
      <c r="K68" s="12"/>
      <c r="L68" s="13"/>
      <c r="M68" s="18"/>
      <c r="N68" s="12">
        <v>0</v>
      </c>
      <c r="O68" s="13">
        <v>0</v>
      </c>
      <c r="P68" s="18"/>
    </row>
    <row r="69" spans="1:17" ht="13.5" customHeight="1" thickBot="1" x14ac:dyDescent="0.3">
      <c r="A69" s="9" t="s">
        <v>109</v>
      </c>
      <c r="B69" s="31" t="s">
        <v>148</v>
      </c>
      <c r="C69" s="19" t="s">
        <v>139</v>
      </c>
      <c r="D69" s="15" t="s">
        <v>9</v>
      </c>
      <c r="E69" s="16">
        <v>77</v>
      </c>
      <c r="F69" s="17">
        <v>16</v>
      </c>
      <c r="G69" s="18">
        <v>9</v>
      </c>
      <c r="H69" s="12">
        <v>91</v>
      </c>
      <c r="I69" s="13">
        <v>16</v>
      </c>
      <c r="J69" s="18">
        <v>9</v>
      </c>
      <c r="K69" s="12"/>
      <c r="L69" s="13"/>
      <c r="M69" s="18"/>
      <c r="N69" s="12">
        <v>0</v>
      </c>
      <c r="O69" s="13">
        <v>0</v>
      </c>
      <c r="P69" s="18"/>
    </row>
    <row r="70" spans="1:17" ht="13.5" customHeight="1" thickBot="1" x14ac:dyDescent="0.3">
      <c r="A70" s="9" t="s">
        <v>70</v>
      </c>
      <c r="B70" s="31" t="s">
        <v>153</v>
      </c>
      <c r="C70" s="19" t="s">
        <v>139</v>
      </c>
      <c r="D70" s="15" t="s">
        <v>11</v>
      </c>
      <c r="E70" s="16">
        <v>43</v>
      </c>
      <c r="F70" s="17">
        <v>10</v>
      </c>
      <c r="G70" s="18">
        <v>7</v>
      </c>
      <c r="H70" s="12">
        <v>60</v>
      </c>
      <c r="I70" s="13">
        <v>18</v>
      </c>
      <c r="J70" s="18">
        <v>8</v>
      </c>
      <c r="K70" s="12">
        <v>39</v>
      </c>
      <c r="L70" s="13">
        <v>14</v>
      </c>
      <c r="M70" s="18">
        <v>5</v>
      </c>
      <c r="N70" s="12">
        <v>0</v>
      </c>
      <c r="O70" s="13">
        <v>0</v>
      </c>
      <c r="P70" s="18"/>
    </row>
    <row r="71" spans="1:17" ht="13.5" customHeight="1" thickBot="1" x14ac:dyDescent="0.3">
      <c r="A71" s="20" t="s">
        <v>25</v>
      </c>
      <c r="B71" s="29" t="s">
        <v>149</v>
      </c>
      <c r="C71" s="19" t="s">
        <v>141</v>
      </c>
      <c r="D71" s="15" t="s">
        <v>11</v>
      </c>
      <c r="E71" s="16"/>
      <c r="F71" s="17"/>
      <c r="G71" s="18"/>
      <c r="H71" s="12"/>
      <c r="I71" s="13"/>
      <c r="J71" s="18"/>
      <c r="K71" s="12"/>
      <c r="L71" s="13"/>
      <c r="M71" s="18"/>
      <c r="N71" s="12">
        <v>0</v>
      </c>
      <c r="O71" s="13">
        <v>0</v>
      </c>
      <c r="P71" s="18">
        <v>2</v>
      </c>
    </row>
    <row r="72" spans="1:17" ht="13.5" customHeight="1" thickBot="1" x14ac:dyDescent="0.3">
      <c r="A72" s="9" t="s">
        <v>52</v>
      </c>
      <c r="B72" s="31" t="s">
        <v>148</v>
      </c>
      <c r="C72" s="19" t="s">
        <v>141</v>
      </c>
      <c r="D72" s="15" t="s">
        <v>9</v>
      </c>
      <c r="E72" s="16">
        <v>2</v>
      </c>
      <c r="F72" s="17">
        <v>2</v>
      </c>
      <c r="G72" s="18">
        <v>0</v>
      </c>
      <c r="H72" s="12"/>
      <c r="I72" s="13"/>
      <c r="J72" s="18"/>
      <c r="K72" s="12"/>
      <c r="L72" s="13"/>
      <c r="M72" s="18"/>
      <c r="N72" s="12">
        <v>0</v>
      </c>
      <c r="O72" s="13">
        <v>0</v>
      </c>
      <c r="P72" s="18"/>
    </row>
    <row r="73" spans="1:17" ht="13.5" customHeight="1" thickBot="1" x14ac:dyDescent="0.3">
      <c r="A73" s="20" t="s">
        <v>51</v>
      </c>
      <c r="B73" s="29" t="s">
        <v>149</v>
      </c>
      <c r="C73" s="19" t="s">
        <v>141</v>
      </c>
      <c r="D73" s="15" t="s">
        <v>9</v>
      </c>
      <c r="E73" s="16"/>
      <c r="F73" s="17"/>
      <c r="G73" s="18"/>
      <c r="H73" s="12">
        <v>1</v>
      </c>
      <c r="I73" s="13">
        <v>0</v>
      </c>
      <c r="J73" s="18">
        <v>0</v>
      </c>
      <c r="K73" s="12">
        <v>10</v>
      </c>
      <c r="L73" s="13">
        <v>3</v>
      </c>
      <c r="M73" s="18">
        <v>2</v>
      </c>
      <c r="N73" s="12">
        <v>0</v>
      </c>
      <c r="O73" s="13">
        <v>0</v>
      </c>
      <c r="P73" s="18">
        <v>0</v>
      </c>
    </row>
    <row r="74" spans="1:17" ht="13.5" customHeight="1" thickBot="1" x14ac:dyDescent="0.3">
      <c r="A74" s="9" t="s">
        <v>53</v>
      </c>
      <c r="B74" s="31" t="s">
        <v>148</v>
      </c>
      <c r="C74" s="19" t="s">
        <v>141</v>
      </c>
      <c r="D74" s="15" t="s">
        <v>9</v>
      </c>
      <c r="E74" s="16">
        <v>6</v>
      </c>
      <c r="F74" s="17">
        <v>3</v>
      </c>
      <c r="G74" s="18">
        <v>0</v>
      </c>
      <c r="H74" s="12"/>
      <c r="I74" s="13"/>
      <c r="J74" s="18"/>
      <c r="K74" s="12"/>
      <c r="L74" s="13"/>
      <c r="M74" s="18"/>
      <c r="N74" s="12">
        <v>0</v>
      </c>
      <c r="O74" s="13">
        <v>0</v>
      </c>
      <c r="P74" s="18"/>
    </row>
    <row r="75" spans="1:17" ht="13.5" customHeight="1" thickBot="1" x14ac:dyDescent="0.3">
      <c r="A75" s="9" t="s">
        <v>86</v>
      </c>
      <c r="B75" s="31" t="s">
        <v>148</v>
      </c>
      <c r="C75" s="19" t="s">
        <v>137</v>
      </c>
      <c r="D75" s="15" t="s">
        <v>9</v>
      </c>
      <c r="E75" s="16"/>
      <c r="F75" s="17"/>
      <c r="G75" s="18"/>
      <c r="H75" s="12"/>
      <c r="I75" s="13"/>
      <c r="J75" s="18"/>
      <c r="K75" s="12">
        <v>0</v>
      </c>
      <c r="L75" s="13">
        <v>0</v>
      </c>
      <c r="M75" s="18">
        <v>0</v>
      </c>
      <c r="N75" s="12"/>
      <c r="O75" s="13"/>
      <c r="P75" s="18">
        <v>0</v>
      </c>
    </row>
    <row r="76" spans="1:17" x14ac:dyDescent="0.25">
      <c r="A76" s="41" t="s">
        <v>92</v>
      </c>
      <c r="B76" s="41" t="s">
        <v>148</v>
      </c>
      <c r="C76" s="43" t="s">
        <v>141</v>
      </c>
      <c r="D76" s="44" t="s">
        <v>9</v>
      </c>
      <c r="E76" s="32"/>
      <c r="F76" s="33"/>
      <c r="G76" s="34"/>
      <c r="H76" s="32"/>
      <c r="I76" s="33"/>
      <c r="J76" s="34"/>
      <c r="K76" s="32">
        <v>0</v>
      </c>
      <c r="L76" s="33">
        <v>0</v>
      </c>
      <c r="M76" s="34">
        <v>0</v>
      </c>
      <c r="N76" s="32"/>
      <c r="O76" s="33"/>
      <c r="P76" s="34">
        <v>0</v>
      </c>
    </row>
    <row r="77" spans="1:17" x14ac:dyDescent="0.25">
      <c r="E77" s="2">
        <f>SUBTOTAL(9,E4:E76)</f>
        <v>2523</v>
      </c>
      <c r="F77" s="2">
        <f t="shared" ref="F77:O77" si="1">SUBTOTAL(9,F4:F76)</f>
        <v>580</v>
      </c>
      <c r="G77" s="2">
        <f t="shared" si="1"/>
        <v>420</v>
      </c>
      <c r="H77" s="2">
        <f t="shared" si="1"/>
        <v>3238</v>
      </c>
      <c r="I77" s="2">
        <f t="shared" si="1"/>
        <v>776</v>
      </c>
      <c r="J77" s="2">
        <f t="shared" si="1"/>
        <v>511</v>
      </c>
      <c r="K77" s="2">
        <f t="shared" si="1"/>
        <v>2733</v>
      </c>
      <c r="L77" s="2">
        <f t="shared" si="1"/>
        <v>682</v>
      </c>
      <c r="M77" s="2">
        <f t="shared" si="1"/>
        <v>472</v>
      </c>
      <c r="N77" s="2">
        <f t="shared" si="1"/>
        <v>2647</v>
      </c>
      <c r="O77" s="2">
        <f t="shared" si="1"/>
        <v>699</v>
      </c>
      <c r="P77" s="95">
        <v>524</v>
      </c>
      <c r="Q77" s="98"/>
    </row>
    <row r="78" spans="1:17" hidden="1" x14ac:dyDescent="0.25"/>
    <row r="79" spans="1:17" hidden="1" x14ac:dyDescent="0.25"/>
    <row r="80" spans="1:17" hidden="1" x14ac:dyDescent="0.25"/>
    <row r="81" spans="1:16" hidden="1" x14ac:dyDescent="0.25"/>
    <row r="82" spans="1:16" hidden="1" x14ac:dyDescent="0.25"/>
    <row r="83" spans="1:16" hidden="1" x14ac:dyDescent="0.25"/>
    <row r="84" spans="1:16" ht="15.75" thickBot="1" x14ac:dyDescent="0.3">
      <c r="D84" s="22">
        <v>2015</v>
      </c>
      <c r="E84" s="23"/>
      <c r="F84" s="24"/>
      <c r="G84" s="22">
        <v>2016</v>
      </c>
      <c r="H84" s="23"/>
      <c r="I84" s="24"/>
      <c r="J84" s="22">
        <v>2017</v>
      </c>
      <c r="K84" s="23"/>
      <c r="L84" s="24"/>
      <c r="M84" s="22">
        <v>2018</v>
      </c>
      <c r="N84" s="23"/>
      <c r="O84" s="24"/>
    </row>
    <row r="85" spans="1:16" ht="22.5" thickBot="1" x14ac:dyDescent="0.3">
      <c r="A85" s="6" t="s">
        <v>154</v>
      </c>
      <c r="D85" s="24" t="s">
        <v>20</v>
      </c>
      <c r="E85" s="24" t="s">
        <v>21</v>
      </c>
      <c r="F85" s="24" t="s">
        <v>136</v>
      </c>
      <c r="G85" s="24" t="s">
        <v>20</v>
      </c>
      <c r="H85" s="24" t="s">
        <v>21</v>
      </c>
      <c r="I85" s="24" t="s">
        <v>136</v>
      </c>
      <c r="J85" s="24" t="s">
        <v>20</v>
      </c>
      <c r="K85" s="24" t="s">
        <v>21</v>
      </c>
      <c r="L85" s="24" t="s">
        <v>136</v>
      </c>
      <c r="M85" s="24" t="s">
        <v>20</v>
      </c>
      <c r="N85" s="24" t="s">
        <v>21</v>
      </c>
      <c r="O85" s="24" t="s">
        <v>136</v>
      </c>
    </row>
    <row r="86" spans="1:16" x14ac:dyDescent="0.25">
      <c r="A86" s="2" t="s">
        <v>155</v>
      </c>
      <c r="D86" s="2" t="s">
        <v>155</v>
      </c>
      <c r="E86" s="2">
        <v>1754</v>
      </c>
      <c r="F86" s="2">
        <v>399</v>
      </c>
      <c r="G86" s="2">
        <v>214</v>
      </c>
      <c r="H86" s="6">
        <v>2103</v>
      </c>
      <c r="I86" s="6">
        <v>519</v>
      </c>
      <c r="J86" s="6">
        <v>233</v>
      </c>
      <c r="K86" s="6">
        <v>1590</v>
      </c>
      <c r="L86" s="6">
        <v>406</v>
      </c>
      <c r="M86" s="6">
        <v>160</v>
      </c>
      <c r="N86" s="6">
        <v>1643</v>
      </c>
      <c r="O86" s="6">
        <v>453</v>
      </c>
    </row>
    <row r="87" spans="1:16" x14ac:dyDescent="0.25">
      <c r="A87" s="2" t="s">
        <v>158</v>
      </c>
      <c r="D87" s="2" t="s">
        <v>158</v>
      </c>
      <c r="E87" s="2">
        <v>76</v>
      </c>
      <c r="F87" s="2">
        <v>25</v>
      </c>
      <c r="G87" s="2">
        <v>17</v>
      </c>
      <c r="H87" s="6">
        <v>90</v>
      </c>
      <c r="I87" s="6">
        <v>30</v>
      </c>
      <c r="J87" s="6">
        <v>19</v>
      </c>
      <c r="K87" s="6">
        <v>97</v>
      </c>
      <c r="L87" s="6">
        <v>38</v>
      </c>
      <c r="M87" s="6">
        <v>26</v>
      </c>
      <c r="N87" s="6">
        <v>144</v>
      </c>
      <c r="O87" s="6">
        <v>57</v>
      </c>
    </row>
    <row r="88" spans="1:16" x14ac:dyDescent="0.25">
      <c r="A88" s="2" t="s">
        <v>167</v>
      </c>
      <c r="D88" s="2" t="s">
        <v>167</v>
      </c>
      <c r="E88" s="2">
        <v>21</v>
      </c>
      <c r="F88" s="2">
        <v>10</v>
      </c>
      <c r="G88" s="2">
        <v>9</v>
      </c>
      <c r="H88" s="6">
        <v>18</v>
      </c>
      <c r="I88" s="6">
        <v>8</v>
      </c>
      <c r="J88" s="6">
        <v>7</v>
      </c>
      <c r="K88" s="6">
        <v>16</v>
      </c>
      <c r="L88" s="6">
        <v>3</v>
      </c>
      <c r="M88" s="6">
        <v>2</v>
      </c>
      <c r="N88" s="6">
        <v>4</v>
      </c>
      <c r="O88" s="6">
        <v>0</v>
      </c>
    </row>
    <row r="89" spans="1:16" x14ac:dyDescent="0.25">
      <c r="A89" s="2" t="s">
        <v>159</v>
      </c>
      <c r="D89" s="2" t="s">
        <v>159</v>
      </c>
      <c r="E89" s="2">
        <v>672</v>
      </c>
      <c r="F89" s="2">
        <v>146</v>
      </c>
      <c r="G89" s="2">
        <v>180</v>
      </c>
      <c r="H89" s="6">
        <v>1027</v>
      </c>
      <c r="I89" s="6">
        <v>219</v>
      </c>
      <c r="J89" s="6">
        <v>252</v>
      </c>
      <c r="K89" s="6">
        <v>1030</v>
      </c>
      <c r="L89" s="6">
        <v>235</v>
      </c>
      <c r="M89" s="6">
        <v>284</v>
      </c>
      <c r="N89" s="6">
        <v>856</v>
      </c>
      <c r="O89" s="6">
        <v>189</v>
      </c>
    </row>
    <row r="90" spans="1:16" x14ac:dyDescent="0.25">
      <c r="K90" s="6"/>
      <c r="L90" s="6"/>
      <c r="M90" s="6"/>
      <c r="N90" s="6"/>
      <c r="O90" s="6"/>
    </row>
    <row r="91" spans="1:16" ht="15.75" thickBot="1" x14ac:dyDescent="0.3">
      <c r="E91" s="22">
        <v>2015</v>
      </c>
      <c r="F91" s="23"/>
      <c r="G91" s="24"/>
      <c r="H91" s="22">
        <v>2016</v>
      </c>
      <c r="I91" s="23"/>
      <c r="J91" s="24"/>
      <c r="K91" s="22">
        <v>2017</v>
      </c>
      <c r="L91" s="23"/>
      <c r="M91" s="24"/>
      <c r="N91" s="22">
        <v>2018</v>
      </c>
      <c r="O91" s="23"/>
      <c r="P91" s="24"/>
    </row>
    <row r="92" spans="1:16" ht="22.5" thickBot="1" x14ac:dyDescent="0.3">
      <c r="E92" s="24" t="s">
        <v>20</v>
      </c>
      <c r="F92" s="24" t="s">
        <v>21</v>
      </c>
      <c r="G92" s="24" t="s">
        <v>136</v>
      </c>
      <c r="H92" s="24" t="s">
        <v>20</v>
      </c>
      <c r="I92" s="24" t="s">
        <v>21</v>
      </c>
      <c r="J92" s="24" t="s">
        <v>136</v>
      </c>
      <c r="K92" s="24" t="s">
        <v>20</v>
      </c>
      <c r="L92" s="24" t="s">
        <v>21</v>
      </c>
      <c r="M92" s="24" t="s">
        <v>136</v>
      </c>
      <c r="N92" s="24" t="s">
        <v>20</v>
      </c>
      <c r="O92" s="24" t="s">
        <v>21</v>
      </c>
      <c r="P92" s="24" t="s">
        <v>136</v>
      </c>
    </row>
    <row r="93" spans="1:16" x14ac:dyDescent="0.25">
      <c r="A93" s="2" t="s">
        <v>174</v>
      </c>
      <c r="D93" s="2" t="s">
        <v>174</v>
      </c>
      <c r="E93" s="2">
        <v>1456</v>
      </c>
      <c r="F93" s="2">
        <v>330</v>
      </c>
      <c r="G93" s="2">
        <v>243</v>
      </c>
      <c r="H93" s="6">
        <v>1809</v>
      </c>
      <c r="I93" s="6">
        <v>410</v>
      </c>
      <c r="J93" s="6">
        <v>258</v>
      </c>
      <c r="K93" s="6">
        <v>1544</v>
      </c>
      <c r="L93" s="6">
        <v>366</v>
      </c>
      <c r="M93" s="6">
        <v>263</v>
      </c>
      <c r="N93" s="6">
        <v>1478</v>
      </c>
      <c r="O93" s="6">
        <v>378</v>
      </c>
      <c r="P93" s="6">
        <v>283</v>
      </c>
    </row>
    <row r="94" spans="1:16" x14ac:dyDescent="0.25">
      <c r="A94" s="2" t="s">
        <v>175</v>
      </c>
      <c r="D94" s="2" t="s">
        <v>175</v>
      </c>
      <c r="E94" s="2">
        <v>1067</v>
      </c>
      <c r="F94" s="2">
        <v>250</v>
      </c>
      <c r="G94" s="2">
        <v>177</v>
      </c>
      <c r="H94" s="6">
        <v>1429</v>
      </c>
      <c r="I94" s="6">
        <v>366</v>
      </c>
      <c r="J94" s="6">
        <v>253</v>
      </c>
      <c r="K94" s="6">
        <v>1189</v>
      </c>
      <c r="L94" s="6">
        <v>316</v>
      </c>
      <c r="M94" s="6">
        <v>209</v>
      </c>
      <c r="N94" s="6">
        <v>1169</v>
      </c>
      <c r="O94" s="6">
        <v>321</v>
      </c>
      <c r="P94" s="6">
        <v>241</v>
      </c>
    </row>
    <row r="98" spans="1:17" x14ac:dyDescent="0.25">
      <c r="A98" s="2" t="s">
        <v>152</v>
      </c>
      <c r="E98" s="32">
        <v>2523</v>
      </c>
      <c r="F98" s="33">
        <v>580</v>
      </c>
      <c r="G98" s="34">
        <v>420</v>
      </c>
      <c r="H98" s="6">
        <v>3238</v>
      </c>
      <c r="I98" s="6">
        <v>776</v>
      </c>
      <c r="J98" s="6">
        <v>511</v>
      </c>
      <c r="K98" s="32">
        <v>2733</v>
      </c>
      <c r="L98" s="33">
        <v>682</v>
      </c>
      <c r="M98" s="34">
        <v>472</v>
      </c>
      <c r="N98" s="32">
        <v>2647</v>
      </c>
      <c r="O98" s="33">
        <v>699</v>
      </c>
    </row>
    <row r="99" spans="1:17" x14ac:dyDescent="0.25">
      <c r="E99" s="32"/>
      <c r="F99" s="33"/>
      <c r="G99" s="34"/>
      <c r="K99" s="32"/>
      <c r="L99" s="33"/>
      <c r="M99" s="34"/>
      <c r="N99" s="32"/>
      <c r="O99" s="33"/>
    </row>
    <row r="100" spans="1:17" ht="15.75" thickBot="1" x14ac:dyDescent="0.3">
      <c r="E100" s="22">
        <v>2015</v>
      </c>
      <c r="F100" s="23"/>
      <c r="G100" s="24"/>
      <c r="H100" s="22">
        <v>2016</v>
      </c>
      <c r="I100" s="23"/>
      <c r="J100" s="24"/>
      <c r="K100" s="22">
        <v>2017</v>
      </c>
      <c r="L100" s="23"/>
      <c r="M100" s="24"/>
      <c r="N100" s="22">
        <v>2018</v>
      </c>
      <c r="O100" s="23"/>
      <c r="P100" s="24"/>
    </row>
    <row r="101" spans="1:17" ht="22.5" thickBot="1" x14ac:dyDescent="0.3">
      <c r="A101" s="55" t="s">
        <v>172</v>
      </c>
      <c r="E101" s="24" t="s">
        <v>20</v>
      </c>
      <c r="F101" s="24" t="s">
        <v>21</v>
      </c>
      <c r="G101" s="24" t="s">
        <v>136</v>
      </c>
      <c r="H101" s="24" t="s">
        <v>20</v>
      </c>
      <c r="I101" s="24" t="s">
        <v>21</v>
      </c>
      <c r="J101" s="24" t="s">
        <v>136</v>
      </c>
      <c r="K101" s="24" t="s">
        <v>20</v>
      </c>
      <c r="L101" s="24" t="s">
        <v>21</v>
      </c>
      <c r="M101" s="24" t="s">
        <v>136</v>
      </c>
      <c r="N101" s="24" t="s">
        <v>20</v>
      </c>
      <c r="O101" s="24" t="s">
        <v>21</v>
      </c>
      <c r="P101" s="24" t="s">
        <v>136</v>
      </c>
    </row>
    <row r="102" spans="1:17" x14ac:dyDescent="0.25">
      <c r="A102" s="35" t="s">
        <v>149</v>
      </c>
      <c r="D102" s="35" t="s">
        <v>179</v>
      </c>
      <c r="E102" s="2">
        <v>1218</v>
      </c>
      <c r="F102" s="2">
        <v>292</v>
      </c>
      <c r="G102" s="2">
        <v>218</v>
      </c>
      <c r="H102" s="6">
        <v>1692</v>
      </c>
      <c r="I102" s="6">
        <v>403</v>
      </c>
      <c r="J102" s="6">
        <v>260</v>
      </c>
      <c r="K102" s="6">
        <v>1609</v>
      </c>
      <c r="L102" s="6">
        <v>399</v>
      </c>
      <c r="M102" s="6">
        <v>276</v>
      </c>
      <c r="N102" s="48">
        <v>1451</v>
      </c>
      <c r="O102" s="6">
        <v>402</v>
      </c>
      <c r="P102" s="6">
        <v>311</v>
      </c>
    </row>
    <row r="103" spans="1:17" x14ac:dyDescent="0.25">
      <c r="A103" s="35" t="s">
        <v>148</v>
      </c>
      <c r="D103" s="35" t="s">
        <v>178</v>
      </c>
      <c r="E103" s="2">
        <v>1206</v>
      </c>
      <c r="F103" s="2">
        <v>258</v>
      </c>
      <c r="G103" s="2">
        <v>177</v>
      </c>
      <c r="H103" s="6">
        <v>1430</v>
      </c>
      <c r="I103" s="6">
        <v>341</v>
      </c>
      <c r="J103" s="6">
        <v>228</v>
      </c>
      <c r="K103" s="6">
        <v>1047</v>
      </c>
      <c r="L103" s="6">
        <v>253</v>
      </c>
      <c r="M103" s="6">
        <v>173</v>
      </c>
      <c r="N103" s="38">
        <v>1112</v>
      </c>
      <c r="O103" s="6">
        <v>268</v>
      </c>
      <c r="P103" s="6">
        <v>208</v>
      </c>
    </row>
    <row r="104" spans="1:17" x14ac:dyDescent="0.25">
      <c r="A104" s="35" t="s">
        <v>150</v>
      </c>
      <c r="D104" s="35" t="s">
        <v>180</v>
      </c>
      <c r="E104" s="2">
        <v>49</v>
      </c>
      <c r="F104" s="2">
        <v>16</v>
      </c>
      <c r="G104" s="2">
        <v>18</v>
      </c>
      <c r="H104" s="6">
        <v>44</v>
      </c>
      <c r="I104" s="6">
        <v>13</v>
      </c>
      <c r="J104" s="6">
        <v>15</v>
      </c>
      <c r="K104" s="6">
        <v>34</v>
      </c>
      <c r="L104" s="6">
        <v>16</v>
      </c>
      <c r="M104" s="6">
        <v>18</v>
      </c>
      <c r="N104" s="37">
        <v>25</v>
      </c>
      <c r="O104" s="6">
        <v>8</v>
      </c>
      <c r="P104" s="6">
        <v>5</v>
      </c>
    </row>
    <row r="105" spans="1:17" x14ac:dyDescent="0.25">
      <c r="A105" s="35" t="s">
        <v>153</v>
      </c>
      <c r="D105" s="35" t="s">
        <v>182</v>
      </c>
      <c r="E105" s="2">
        <v>50</v>
      </c>
      <c r="F105" s="2">
        <v>14</v>
      </c>
      <c r="G105" s="2">
        <v>7</v>
      </c>
      <c r="H105" s="6">
        <v>72</v>
      </c>
      <c r="I105" s="6">
        <v>19</v>
      </c>
      <c r="J105" s="6">
        <v>8</v>
      </c>
      <c r="K105" s="6">
        <v>43</v>
      </c>
      <c r="L105" s="6">
        <v>14</v>
      </c>
      <c r="M105" s="6">
        <v>5</v>
      </c>
      <c r="N105" s="38">
        <v>59</v>
      </c>
      <c r="O105" s="6">
        <v>21</v>
      </c>
      <c r="P105" s="55">
        <v>0</v>
      </c>
    </row>
    <row r="106" spans="1:17" x14ac:dyDescent="0.25">
      <c r="E106" s="2">
        <f t="shared" ref="E106:O106" si="2">SUBTOTAL(9,E102:E105)</f>
        <v>2523</v>
      </c>
      <c r="F106" s="2">
        <f t="shared" si="2"/>
        <v>580</v>
      </c>
      <c r="G106" s="2">
        <f t="shared" si="2"/>
        <v>420</v>
      </c>
      <c r="H106" s="6">
        <f t="shared" si="2"/>
        <v>3238</v>
      </c>
      <c r="I106" s="6">
        <f t="shared" si="2"/>
        <v>776</v>
      </c>
      <c r="J106" s="6">
        <f t="shared" si="2"/>
        <v>511</v>
      </c>
      <c r="K106" s="6">
        <f t="shared" si="2"/>
        <v>2733</v>
      </c>
      <c r="L106" s="6">
        <f t="shared" si="2"/>
        <v>682</v>
      </c>
      <c r="M106" s="6">
        <f t="shared" si="2"/>
        <v>472</v>
      </c>
      <c r="N106" s="6">
        <f t="shared" si="2"/>
        <v>2647</v>
      </c>
      <c r="O106" s="6">
        <f t="shared" si="2"/>
        <v>699</v>
      </c>
      <c r="P106" s="6">
        <f>SUM(P102:P105)</f>
        <v>524</v>
      </c>
    </row>
    <row r="107" spans="1:17" hidden="1" x14ac:dyDescent="0.25">
      <c r="A107" s="6" t="s">
        <v>154</v>
      </c>
    </row>
    <row r="108" spans="1:17" hidden="1" x14ac:dyDescent="0.25">
      <c r="A108" s="2" t="s">
        <v>155</v>
      </c>
      <c r="E108" s="2">
        <v>1754</v>
      </c>
      <c r="F108" s="2">
        <v>399</v>
      </c>
      <c r="G108" s="2">
        <v>214</v>
      </c>
      <c r="H108" s="6">
        <v>2103</v>
      </c>
      <c r="I108" s="6">
        <v>519</v>
      </c>
      <c r="J108" s="6">
        <v>233</v>
      </c>
      <c r="K108" s="6">
        <v>1590</v>
      </c>
      <c r="L108" s="6">
        <v>406</v>
      </c>
      <c r="M108" s="6">
        <v>160</v>
      </c>
      <c r="N108" s="6">
        <v>1643</v>
      </c>
      <c r="O108" s="38">
        <v>453</v>
      </c>
      <c r="P108" s="2">
        <f>K108/N108</f>
        <v>0.967741935483871</v>
      </c>
      <c r="Q108" s="5">
        <f>L108/O108</f>
        <v>0.89624724061810157</v>
      </c>
    </row>
    <row r="109" spans="1:17" hidden="1" x14ac:dyDescent="0.25">
      <c r="A109" s="2" t="s">
        <v>156</v>
      </c>
      <c r="E109" s="2">
        <v>986</v>
      </c>
      <c r="F109" s="2">
        <v>216</v>
      </c>
      <c r="G109" s="2">
        <v>117</v>
      </c>
      <c r="H109" s="6">
        <v>1126</v>
      </c>
      <c r="I109" s="6">
        <v>259</v>
      </c>
      <c r="J109" s="6">
        <v>104</v>
      </c>
      <c r="K109" s="6">
        <v>900</v>
      </c>
      <c r="L109" s="6">
        <v>217</v>
      </c>
      <c r="M109" s="6">
        <v>87</v>
      </c>
      <c r="N109" s="6">
        <v>925</v>
      </c>
      <c r="O109" s="38">
        <v>261</v>
      </c>
    </row>
    <row r="110" spans="1:17" hidden="1" x14ac:dyDescent="0.25">
      <c r="A110" s="2" t="s">
        <v>157</v>
      </c>
      <c r="E110" s="2">
        <v>768</v>
      </c>
      <c r="F110" s="2">
        <v>183</v>
      </c>
      <c r="G110" s="2">
        <v>97</v>
      </c>
      <c r="H110" s="6">
        <v>977</v>
      </c>
      <c r="I110" s="6">
        <v>260</v>
      </c>
      <c r="J110" s="6">
        <v>129</v>
      </c>
      <c r="K110" s="6">
        <v>690</v>
      </c>
      <c r="L110" s="6">
        <v>189</v>
      </c>
      <c r="M110" s="6">
        <v>73</v>
      </c>
      <c r="N110" s="6">
        <v>718</v>
      </c>
      <c r="O110" s="6">
        <v>192</v>
      </c>
    </row>
    <row r="111" spans="1:17" hidden="1" x14ac:dyDescent="0.25">
      <c r="A111" s="2" t="s">
        <v>158</v>
      </c>
      <c r="E111" s="2">
        <v>76</v>
      </c>
      <c r="F111" s="2">
        <v>25</v>
      </c>
      <c r="G111" s="2">
        <v>17</v>
      </c>
      <c r="H111" s="6">
        <v>90</v>
      </c>
      <c r="I111" s="6">
        <v>30</v>
      </c>
      <c r="J111" s="6">
        <v>19</v>
      </c>
      <c r="K111" s="6">
        <v>97</v>
      </c>
      <c r="L111" s="6">
        <v>38</v>
      </c>
      <c r="M111" s="6">
        <v>26</v>
      </c>
      <c r="N111" s="6">
        <v>144</v>
      </c>
      <c r="O111" s="6">
        <v>57</v>
      </c>
      <c r="P111" s="2">
        <f>N111/K111</f>
        <v>1.4845360824742269</v>
      </c>
    </row>
    <row r="112" spans="1:17" hidden="1" x14ac:dyDescent="0.25">
      <c r="A112" s="2" t="s">
        <v>156</v>
      </c>
      <c r="E112" s="2">
        <v>20</v>
      </c>
      <c r="F112" s="2">
        <v>9</v>
      </c>
      <c r="G112" s="2">
        <v>3</v>
      </c>
      <c r="H112" s="6">
        <v>17</v>
      </c>
      <c r="I112" s="6">
        <v>5</v>
      </c>
      <c r="J112" s="6">
        <v>0</v>
      </c>
      <c r="K112" s="6">
        <v>26</v>
      </c>
      <c r="L112" s="6">
        <v>8</v>
      </c>
      <c r="M112" s="6">
        <v>5</v>
      </c>
      <c r="N112" s="6">
        <v>20</v>
      </c>
      <c r="O112" s="6">
        <v>9</v>
      </c>
    </row>
    <row r="113" spans="1:15" hidden="1" x14ac:dyDescent="0.25">
      <c r="A113" s="2" t="s">
        <v>157</v>
      </c>
      <c r="E113" s="2">
        <v>56</v>
      </c>
      <c r="F113" s="2">
        <v>16</v>
      </c>
      <c r="G113" s="2">
        <v>14</v>
      </c>
      <c r="H113" s="6">
        <v>73</v>
      </c>
      <c r="I113" s="6">
        <v>25</v>
      </c>
      <c r="J113" s="6">
        <v>19</v>
      </c>
      <c r="K113" s="6">
        <v>71</v>
      </c>
      <c r="L113" s="6">
        <v>30</v>
      </c>
      <c r="M113" s="6">
        <v>21</v>
      </c>
      <c r="N113" s="6">
        <v>124</v>
      </c>
      <c r="O113" s="6">
        <v>48</v>
      </c>
    </row>
    <row r="114" spans="1:15" hidden="1" x14ac:dyDescent="0.25">
      <c r="A114" s="2" t="s">
        <v>159</v>
      </c>
      <c r="E114" s="2">
        <v>672</v>
      </c>
      <c r="F114" s="2">
        <v>146</v>
      </c>
      <c r="G114" s="2">
        <v>180</v>
      </c>
      <c r="H114" s="6">
        <v>1027</v>
      </c>
      <c r="I114" s="6">
        <v>219</v>
      </c>
      <c r="J114" s="6">
        <v>252</v>
      </c>
      <c r="K114" s="6">
        <v>1030</v>
      </c>
      <c r="L114" s="6">
        <v>235</v>
      </c>
      <c r="M114" s="6">
        <v>284</v>
      </c>
      <c r="N114" s="6">
        <v>856</v>
      </c>
      <c r="O114" s="6">
        <v>189</v>
      </c>
    </row>
    <row r="115" spans="1:15" hidden="1" x14ac:dyDescent="0.25">
      <c r="A115" s="2" t="s">
        <v>156</v>
      </c>
      <c r="E115" s="2">
        <v>440</v>
      </c>
      <c r="F115" s="2">
        <v>102</v>
      </c>
      <c r="G115" s="2">
        <v>121</v>
      </c>
      <c r="H115" s="6">
        <v>657</v>
      </c>
      <c r="I115" s="6">
        <v>142</v>
      </c>
      <c r="J115" s="6">
        <v>152</v>
      </c>
      <c r="K115" s="6">
        <v>612</v>
      </c>
      <c r="L115" s="6">
        <v>140</v>
      </c>
      <c r="M115" s="6">
        <v>171</v>
      </c>
      <c r="N115" s="6">
        <v>531</v>
      </c>
      <c r="O115" s="6">
        <v>108</v>
      </c>
    </row>
    <row r="116" spans="1:15" hidden="1" x14ac:dyDescent="0.25">
      <c r="A116" s="2" t="s">
        <v>157</v>
      </c>
      <c r="E116" s="2">
        <v>232</v>
      </c>
      <c r="F116" s="2">
        <v>44</v>
      </c>
      <c r="G116" s="2">
        <v>59</v>
      </c>
      <c r="H116" s="6">
        <v>370</v>
      </c>
      <c r="I116" s="6">
        <v>77</v>
      </c>
      <c r="J116" s="6">
        <v>100</v>
      </c>
      <c r="K116" s="6">
        <v>418</v>
      </c>
      <c r="L116" s="6">
        <v>95</v>
      </c>
      <c r="M116" s="6">
        <v>113</v>
      </c>
      <c r="N116" s="6">
        <v>325</v>
      </c>
      <c r="O116" s="6">
        <v>81</v>
      </c>
    </row>
    <row r="117" spans="1:15" hidden="1" x14ac:dyDescent="0.25">
      <c r="A117" s="2" t="s">
        <v>167</v>
      </c>
      <c r="E117" s="2">
        <v>21</v>
      </c>
      <c r="F117" s="2">
        <v>10</v>
      </c>
      <c r="G117" s="2">
        <v>9</v>
      </c>
      <c r="H117" s="6">
        <v>18</v>
      </c>
      <c r="I117" s="6">
        <v>8</v>
      </c>
      <c r="J117" s="6">
        <v>7</v>
      </c>
      <c r="K117" s="6">
        <v>16</v>
      </c>
      <c r="L117" s="6">
        <v>3</v>
      </c>
      <c r="M117" s="6">
        <v>2</v>
      </c>
      <c r="N117" s="6">
        <v>4</v>
      </c>
      <c r="O117" s="6">
        <v>0</v>
      </c>
    </row>
    <row r="118" spans="1:15" hidden="1" x14ac:dyDescent="0.25">
      <c r="A118" s="2" t="s">
        <v>156</v>
      </c>
      <c r="E118" s="2">
        <v>10</v>
      </c>
      <c r="F118" s="2">
        <v>3</v>
      </c>
      <c r="G118" s="2">
        <v>2</v>
      </c>
      <c r="H118" s="6">
        <v>9</v>
      </c>
      <c r="I118" s="6">
        <v>4</v>
      </c>
      <c r="J118" s="6">
        <v>2</v>
      </c>
      <c r="K118" s="6">
        <v>6</v>
      </c>
      <c r="L118" s="6">
        <v>1</v>
      </c>
      <c r="M118" s="6">
        <v>0</v>
      </c>
      <c r="N118" s="6">
        <v>2</v>
      </c>
      <c r="O118" s="6">
        <v>0</v>
      </c>
    </row>
    <row r="119" spans="1:15" hidden="1" x14ac:dyDescent="0.25">
      <c r="A119" s="2" t="s">
        <v>157</v>
      </c>
      <c r="E119" s="2">
        <v>11</v>
      </c>
      <c r="F119" s="2">
        <v>7</v>
      </c>
      <c r="G119" s="2">
        <v>7</v>
      </c>
      <c r="H119" s="6">
        <v>9</v>
      </c>
      <c r="I119" s="6">
        <v>4</v>
      </c>
      <c r="J119" s="6">
        <v>5</v>
      </c>
      <c r="K119" s="6">
        <v>10</v>
      </c>
      <c r="L119" s="6">
        <v>2</v>
      </c>
      <c r="M119" s="6">
        <v>2</v>
      </c>
      <c r="N119" s="6">
        <v>2</v>
      </c>
      <c r="O119" s="6">
        <v>0</v>
      </c>
    </row>
    <row r="120" spans="1:15" hidden="1" x14ac:dyDescent="0.25">
      <c r="A120" s="2" t="s">
        <v>160</v>
      </c>
      <c r="E120" s="2">
        <f>E109+E112+E115+E118</f>
        <v>1456</v>
      </c>
      <c r="F120" s="2">
        <f t="shared" ref="F120:O120" si="3">F109+F112+F115+F118</f>
        <v>330</v>
      </c>
      <c r="G120" s="2">
        <f t="shared" si="3"/>
        <v>243</v>
      </c>
      <c r="H120" s="2">
        <f t="shared" si="3"/>
        <v>1809</v>
      </c>
      <c r="I120" s="2">
        <f t="shared" si="3"/>
        <v>410</v>
      </c>
      <c r="J120" s="2">
        <f t="shared" si="3"/>
        <v>258</v>
      </c>
      <c r="K120" s="2">
        <f t="shared" si="3"/>
        <v>1544</v>
      </c>
      <c r="L120" s="2">
        <f t="shared" si="3"/>
        <v>366</v>
      </c>
      <c r="M120" s="2">
        <f t="shared" si="3"/>
        <v>263</v>
      </c>
      <c r="N120" s="2">
        <f t="shared" si="3"/>
        <v>1478</v>
      </c>
      <c r="O120" s="2">
        <f t="shared" si="3"/>
        <v>378</v>
      </c>
    </row>
    <row r="121" spans="1:15" hidden="1" x14ac:dyDescent="0.25">
      <c r="A121" s="2" t="s">
        <v>161</v>
      </c>
      <c r="E121" s="2">
        <f>E110+E113+E116+E119</f>
        <v>1067</v>
      </c>
      <c r="F121" s="2">
        <f t="shared" ref="F121:O121" si="4">F110+F113+F116+F119</f>
        <v>250</v>
      </c>
      <c r="G121" s="2">
        <f t="shared" si="4"/>
        <v>177</v>
      </c>
      <c r="H121" s="2">
        <f t="shared" si="4"/>
        <v>1429</v>
      </c>
      <c r="I121" s="2">
        <f t="shared" si="4"/>
        <v>366</v>
      </c>
      <c r="J121" s="2">
        <f t="shared" si="4"/>
        <v>253</v>
      </c>
      <c r="K121" s="2">
        <f t="shared" si="4"/>
        <v>1189</v>
      </c>
      <c r="L121" s="2">
        <f t="shared" si="4"/>
        <v>316</v>
      </c>
      <c r="M121" s="2">
        <f t="shared" si="4"/>
        <v>209</v>
      </c>
      <c r="N121" s="2">
        <f t="shared" si="4"/>
        <v>1169</v>
      </c>
      <c r="O121" s="2">
        <f t="shared" si="4"/>
        <v>321</v>
      </c>
    </row>
    <row r="122" spans="1:15" hidden="1" x14ac:dyDescent="0.25">
      <c r="A122" s="2" t="s">
        <v>165</v>
      </c>
      <c r="E122" s="36">
        <f>E120/E106</f>
        <v>0.57709076496234646</v>
      </c>
      <c r="F122" s="36">
        <f t="shared" ref="F122:O122" si="5">F120/F106</f>
        <v>0.56896551724137934</v>
      </c>
      <c r="G122" s="36">
        <f t="shared" si="5"/>
        <v>0.57857142857142863</v>
      </c>
      <c r="H122" s="36">
        <f t="shared" si="5"/>
        <v>0.55867819641754168</v>
      </c>
      <c r="I122" s="36">
        <f t="shared" si="5"/>
        <v>0.52835051546391754</v>
      </c>
      <c r="J122" s="36">
        <f t="shared" si="5"/>
        <v>0.50489236790606651</v>
      </c>
      <c r="K122" s="36">
        <f t="shared" si="5"/>
        <v>0.56494694474935969</v>
      </c>
      <c r="L122" s="36">
        <f t="shared" si="5"/>
        <v>0.53665689149560114</v>
      </c>
      <c r="M122" s="36">
        <f t="shared" si="5"/>
        <v>0.55720338983050843</v>
      </c>
      <c r="N122" s="36">
        <f t="shared" si="5"/>
        <v>0.55836796373252739</v>
      </c>
      <c r="O122" s="36">
        <f t="shared" si="5"/>
        <v>0.54077253218884125</v>
      </c>
    </row>
    <row r="123" spans="1:15" hidden="1" x14ac:dyDescent="0.25">
      <c r="A123" s="2" t="s">
        <v>166</v>
      </c>
      <c r="E123" s="36">
        <f>E121/E106</f>
        <v>0.4229092350376536</v>
      </c>
      <c r="F123" s="36">
        <f t="shared" ref="F123:O123" si="6">F121/F106</f>
        <v>0.43103448275862066</v>
      </c>
      <c r="G123" s="36">
        <f t="shared" si="6"/>
        <v>0.42142857142857143</v>
      </c>
      <c r="H123" s="36">
        <f t="shared" si="6"/>
        <v>0.44132180358245832</v>
      </c>
      <c r="I123" s="36">
        <f t="shared" si="6"/>
        <v>0.47164948453608246</v>
      </c>
      <c r="J123" s="36">
        <f t="shared" si="6"/>
        <v>0.49510763209393344</v>
      </c>
      <c r="K123" s="36">
        <f t="shared" si="6"/>
        <v>0.43505305525064031</v>
      </c>
      <c r="L123" s="36">
        <f t="shared" si="6"/>
        <v>0.4633431085043988</v>
      </c>
      <c r="M123" s="36">
        <f t="shared" si="6"/>
        <v>0.44279661016949151</v>
      </c>
      <c r="N123" s="36">
        <f t="shared" si="6"/>
        <v>0.44163203626747261</v>
      </c>
      <c r="O123" s="36">
        <f t="shared" si="6"/>
        <v>0.45922746781115881</v>
      </c>
    </row>
    <row r="124" spans="1:15" hidden="1" x14ac:dyDescent="0.25">
      <c r="A124" s="2" t="s">
        <v>162</v>
      </c>
      <c r="E124" s="36">
        <f>E108/E106</f>
        <v>0.69520412207689264</v>
      </c>
      <c r="F124" s="36">
        <f t="shared" ref="F124:O124" si="7">F108/F106</f>
        <v>0.68793103448275861</v>
      </c>
      <c r="G124" s="36">
        <f t="shared" si="7"/>
        <v>0.50952380952380949</v>
      </c>
      <c r="H124" s="36">
        <f t="shared" si="7"/>
        <v>0.64947498455836938</v>
      </c>
      <c r="I124" s="36">
        <f t="shared" si="7"/>
        <v>0.66881443298969068</v>
      </c>
      <c r="J124" s="36">
        <f t="shared" si="7"/>
        <v>0.45596868884540115</v>
      </c>
      <c r="K124" s="36">
        <f t="shared" si="7"/>
        <v>0.58177826564215152</v>
      </c>
      <c r="L124" s="36">
        <f t="shared" si="7"/>
        <v>0.59530791788856308</v>
      </c>
      <c r="M124" s="36">
        <f t="shared" si="7"/>
        <v>0.33898305084745761</v>
      </c>
      <c r="N124" s="36">
        <f t="shared" si="7"/>
        <v>0.62070268228182846</v>
      </c>
      <c r="O124" s="36">
        <f t="shared" si="7"/>
        <v>0.64806866952789699</v>
      </c>
    </row>
    <row r="125" spans="1:15" hidden="1" x14ac:dyDescent="0.25">
      <c r="A125" s="2" t="s">
        <v>163</v>
      </c>
      <c r="E125" s="36">
        <f>E111/E106</f>
        <v>3.0122869599682918E-2</v>
      </c>
      <c r="F125" s="36">
        <f t="shared" ref="F125:O125" si="8">F111/F106</f>
        <v>4.3103448275862072E-2</v>
      </c>
      <c r="G125" s="36">
        <f t="shared" si="8"/>
        <v>4.0476190476190478E-2</v>
      </c>
      <c r="H125" s="36">
        <f t="shared" si="8"/>
        <v>2.7794935145151328E-2</v>
      </c>
      <c r="I125" s="36">
        <f t="shared" si="8"/>
        <v>3.8659793814432991E-2</v>
      </c>
      <c r="J125" s="36">
        <f t="shared" si="8"/>
        <v>3.7181996086105673E-2</v>
      </c>
      <c r="K125" s="36">
        <f t="shared" si="8"/>
        <v>3.5492133186974022E-2</v>
      </c>
      <c r="L125" s="36">
        <f t="shared" si="8"/>
        <v>5.5718475073313782E-2</v>
      </c>
      <c r="M125" s="36">
        <f t="shared" si="8"/>
        <v>5.5084745762711863E-2</v>
      </c>
      <c r="N125" s="36">
        <f t="shared" si="8"/>
        <v>5.4401208915753681E-2</v>
      </c>
      <c r="O125" s="36">
        <f t="shared" si="8"/>
        <v>8.15450643776824E-2</v>
      </c>
    </row>
    <row r="126" spans="1:15" hidden="1" x14ac:dyDescent="0.25">
      <c r="A126" s="2" t="s">
        <v>164</v>
      </c>
      <c r="E126" s="36">
        <f>E114/E106</f>
        <v>0.26634958382877527</v>
      </c>
      <c r="F126" s="36">
        <f t="shared" ref="F126:O126" si="9">F114/F106</f>
        <v>0.25172413793103449</v>
      </c>
      <c r="G126" s="36">
        <f t="shared" si="9"/>
        <v>0.42857142857142855</v>
      </c>
      <c r="H126" s="36">
        <f t="shared" si="9"/>
        <v>0.31717109326744902</v>
      </c>
      <c r="I126" s="36">
        <f t="shared" si="9"/>
        <v>0.28221649484536082</v>
      </c>
      <c r="J126" s="36">
        <f t="shared" si="9"/>
        <v>0.49315068493150682</v>
      </c>
      <c r="K126" s="36">
        <f t="shared" si="9"/>
        <v>0.3768752286864252</v>
      </c>
      <c r="L126" s="36">
        <f t="shared" si="9"/>
        <v>0.34457478005865105</v>
      </c>
      <c r="M126" s="36">
        <f t="shared" si="9"/>
        <v>0.60169491525423724</v>
      </c>
      <c r="N126" s="36">
        <f t="shared" si="9"/>
        <v>0.32338496411031359</v>
      </c>
      <c r="O126" s="36">
        <f t="shared" si="9"/>
        <v>0.27038626609442062</v>
      </c>
    </row>
    <row r="127" spans="1:15" hidden="1" x14ac:dyDescent="0.25">
      <c r="A127" s="2" t="s">
        <v>168</v>
      </c>
      <c r="E127" s="36">
        <f>E117/E106</f>
        <v>8.3234244946492272E-3</v>
      </c>
      <c r="F127" s="36">
        <f t="shared" ref="F127:O127" si="10">F117/F106</f>
        <v>1.7241379310344827E-2</v>
      </c>
      <c r="G127" s="36">
        <f t="shared" si="10"/>
        <v>2.1428571428571429E-2</v>
      </c>
      <c r="H127" s="36">
        <f t="shared" si="10"/>
        <v>5.5589870290302656E-3</v>
      </c>
      <c r="I127" s="36">
        <f t="shared" si="10"/>
        <v>1.0309278350515464E-2</v>
      </c>
      <c r="J127" s="36">
        <f t="shared" si="10"/>
        <v>1.3698630136986301E-2</v>
      </c>
      <c r="K127" s="36">
        <f t="shared" si="10"/>
        <v>5.8543724844493227E-3</v>
      </c>
      <c r="L127" s="36">
        <f t="shared" si="10"/>
        <v>4.3988269794721412E-3</v>
      </c>
      <c r="M127" s="36">
        <f t="shared" si="10"/>
        <v>4.2372881355932203E-3</v>
      </c>
      <c r="N127" s="36">
        <f t="shared" si="10"/>
        <v>1.5111446921042689E-3</v>
      </c>
      <c r="O127" s="36">
        <f t="shared" si="10"/>
        <v>0</v>
      </c>
    </row>
    <row r="129" spans="1:16" ht="15.75" thickBot="1" x14ac:dyDescent="0.3">
      <c r="E129" s="22">
        <v>2015</v>
      </c>
      <c r="F129" s="23"/>
      <c r="G129" s="24"/>
      <c r="H129" s="22">
        <v>2016</v>
      </c>
      <c r="I129" s="23"/>
      <c r="J129" s="24"/>
      <c r="K129" s="22">
        <v>2017</v>
      </c>
      <c r="L129" s="23"/>
      <c r="M129" s="24"/>
      <c r="N129" s="22">
        <v>2018</v>
      </c>
      <c r="O129" s="23"/>
      <c r="P129" s="24"/>
    </row>
    <row r="130" spans="1:16" ht="22.5" thickBot="1" x14ac:dyDescent="0.3">
      <c r="A130" s="6" t="s">
        <v>169</v>
      </c>
      <c r="E130" s="24" t="s">
        <v>20</v>
      </c>
      <c r="F130" s="24" t="s">
        <v>21</v>
      </c>
      <c r="G130" s="24" t="s">
        <v>136</v>
      </c>
      <c r="H130" s="24" t="s">
        <v>20</v>
      </c>
      <c r="I130" s="24" t="s">
        <v>21</v>
      </c>
      <c r="J130" s="24" t="s">
        <v>136</v>
      </c>
      <c r="K130" s="24" t="s">
        <v>20</v>
      </c>
      <c r="L130" s="24" t="s">
        <v>21</v>
      </c>
      <c r="M130" s="24" t="s">
        <v>136</v>
      </c>
      <c r="N130" s="24" t="s">
        <v>20</v>
      </c>
      <c r="O130" s="24" t="s">
        <v>21</v>
      </c>
      <c r="P130" s="24" t="s">
        <v>136</v>
      </c>
    </row>
    <row r="131" spans="1:16" x14ac:dyDescent="0.25">
      <c r="A131" s="2" t="s">
        <v>185</v>
      </c>
      <c r="D131" s="2" t="s">
        <v>205</v>
      </c>
      <c r="E131" s="2">
        <v>1869</v>
      </c>
      <c r="F131" s="2">
        <v>427</v>
      </c>
      <c r="G131" s="2">
        <v>315</v>
      </c>
      <c r="H131" s="2">
        <v>2446</v>
      </c>
      <c r="I131" s="2">
        <v>591</v>
      </c>
      <c r="J131" s="2">
        <v>407</v>
      </c>
      <c r="K131" s="2">
        <v>2053</v>
      </c>
      <c r="L131" s="2">
        <v>535</v>
      </c>
      <c r="M131" s="2">
        <v>394</v>
      </c>
      <c r="N131" s="2">
        <v>1922</v>
      </c>
      <c r="O131" s="2">
        <v>497</v>
      </c>
    </row>
    <row r="132" spans="1:16" x14ac:dyDescent="0.25">
      <c r="A132" s="2" t="s">
        <v>186</v>
      </c>
      <c r="D132" s="2" t="s">
        <v>206</v>
      </c>
      <c r="E132" s="2">
        <v>294</v>
      </c>
      <c r="F132" s="2">
        <v>68</v>
      </c>
      <c r="G132" s="2">
        <v>32</v>
      </c>
      <c r="H132" s="6">
        <v>366</v>
      </c>
      <c r="I132" s="6">
        <v>90</v>
      </c>
      <c r="J132" s="6">
        <v>34</v>
      </c>
      <c r="K132" s="6">
        <v>314</v>
      </c>
      <c r="L132" s="6">
        <v>83</v>
      </c>
      <c r="M132" s="6">
        <v>22</v>
      </c>
      <c r="N132" s="6">
        <v>460</v>
      </c>
      <c r="O132" s="6">
        <v>139</v>
      </c>
    </row>
    <row r="133" spans="1:16" x14ac:dyDescent="0.25">
      <c r="A133" s="2" t="s">
        <v>171</v>
      </c>
      <c r="D133" s="2" t="s">
        <v>201</v>
      </c>
      <c r="E133" s="2">
        <v>21</v>
      </c>
      <c r="F133" s="2">
        <v>10</v>
      </c>
      <c r="G133" s="2">
        <v>9</v>
      </c>
      <c r="H133" s="6">
        <v>18</v>
      </c>
      <c r="I133" s="6">
        <v>8</v>
      </c>
      <c r="J133" s="6">
        <v>7</v>
      </c>
      <c r="K133" s="6">
        <v>16</v>
      </c>
      <c r="L133" s="6">
        <v>3</v>
      </c>
      <c r="M133" s="6">
        <v>2</v>
      </c>
      <c r="N133" s="6">
        <v>4</v>
      </c>
      <c r="O133" s="6">
        <v>0</v>
      </c>
    </row>
    <row r="134" spans="1:16" x14ac:dyDescent="0.25">
      <c r="A134" s="2" t="s">
        <v>187</v>
      </c>
      <c r="D134" s="35" t="s">
        <v>207</v>
      </c>
      <c r="E134" s="2">
        <v>339</v>
      </c>
      <c r="F134" s="2">
        <v>75</v>
      </c>
      <c r="G134" s="2">
        <v>64</v>
      </c>
      <c r="H134" s="6">
        <v>408</v>
      </c>
      <c r="I134" s="6">
        <v>87</v>
      </c>
      <c r="J134" s="6">
        <v>63</v>
      </c>
      <c r="K134" s="6">
        <v>350</v>
      </c>
      <c r="L134" s="6">
        <v>61</v>
      </c>
      <c r="M134" s="6">
        <v>54</v>
      </c>
      <c r="N134" s="6">
        <v>261</v>
      </c>
      <c r="O134" s="6">
        <v>63</v>
      </c>
    </row>
    <row r="137" spans="1:16" ht="15.75" thickBot="1" x14ac:dyDescent="0.3"/>
    <row r="138" spans="1:16" ht="15.75" thickBot="1" x14ac:dyDescent="0.3">
      <c r="B138" s="70"/>
      <c r="C138" s="71">
        <v>2015</v>
      </c>
      <c r="D138" s="71">
        <v>2016</v>
      </c>
      <c r="E138" s="71">
        <v>2017</v>
      </c>
      <c r="F138" s="71">
        <v>2018</v>
      </c>
    </row>
    <row r="139" spans="1:16" ht="45.75" thickBot="1" x14ac:dyDescent="0.3">
      <c r="B139" s="72" t="s">
        <v>195</v>
      </c>
      <c r="C139" s="73">
        <v>2523</v>
      </c>
      <c r="D139" s="73">
        <v>3238</v>
      </c>
      <c r="E139" s="73">
        <v>2733</v>
      </c>
      <c r="F139" s="73">
        <v>2647</v>
      </c>
    </row>
    <row r="140" spans="1:16" ht="60.75" thickBot="1" x14ac:dyDescent="0.3">
      <c r="B140" s="72" t="s">
        <v>196</v>
      </c>
      <c r="C140" s="73">
        <v>580</v>
      </c>
      <c r="D140" s="73">
        <v>776</v>
      </c>
      <c r="E140" s="73">
        <v>682</v>
      </c>
      <c r="F140" s="73">
        <v>699</v>
      </c>
    </row>
    <row r="141" spans="1:16" ht="30.75" thickBot="1" x14ac:dyDescent="0.3">
      <c r="B141" s="72" t="s">
        <v>197</v>
      </c>
      <c r="C141" s="73">
        <v>420</v>
      </c>
      <c r="D141" s="73">
        <v>511</v>
      </c>
      <c r="E141" s="73">
        <v>472</v>
      </c>
      <c r="F141" s="73">
        <v>524</v>
      </c>
    </row>
    <row r="148" spans="2:15" x14ac:dyDescent="0.25">
      <c r="B148" s="115"/>
      <c r="C148" s="130" t="s">
        <v>174</v>
      </c>
      <c r="D148" s="131"/>
      <c r="E148" s="132"/>
      <c r="F148" s="133"/>
      <c r="G148" s="134"/>
      <c r="H148" s="115"/>
      <c r="I148" s="130" t="s">
        <v>175</v>
      </c>
      <c r="J148" s="131"/>
      <c r="K148" s="132"/>
      <c r="L148" s="133"/>
      <c r="M148" s="134"/>
      <c r="N148" s="135" t="s">
        <v>222</v>
      </c>
      <c r="O148" s="136"/>
    </row>
    <row r="149" spans="2:15" x14ac:dyDescent="0.25">
      <c r="B149" s="117"/>
      <c r="C149" s="117" t="s">
        <v>204</v>
      </c>
      <c r="D149" s="117" t="s">
        <v>202</v>
      </c>
      <c r="E149" s="117" t="s">
        <v>159</v>
      </c>
      <c r="F149" s="117" t="s">
        <v>203</v>
      </c>
      <c r="G149" s="117" t="s">
        <v>223</v>
      </c>
      <c r="H149" s="115"/>
      <c r="I149" s="117" t="s">
        <v>204</v>
      </c>
      <c r="J149" s="117" t="s">
        <v>202</v>
      </c>
      <c r="K149" s="117" t="s">
        <v>159</v>
      </c>
      <c r="L149" s="117" t="s">
        <v>203</v>
      </c>
      <c r="M149" s="117" t="s">
        <v>223</v>
      </c>
      <c r="N149" s="117" t="s">
        <v>224</v>
      </c>
      <c r="O149" s="117" t="s">
        <v>225</v>
      </c>
    </row>
    <row r="150" spans="2:15" x14ac:dyDescent="0.25">
      <c r="B150" s="114" t="s">
        <v>226</v>
      </c>
      <c r="C150" s="115">
        <v>127</v>
      </c>
      <c r="D150" s="115">
        <v>0</v>
      </c>
      <c r="E150" s="115">
        <v>154</v>
      </c>
      <c r="F150" s="115">
        <v>2</v>
      </c>
      <c r="G150" s="115">
        <f t="shared" ref="G150" si="11">SUM(C150:F150)</f>
        <v>283</v>
      </c>
      <c r="H150" s="114" t="s">
        <v>226</v>
      </c>
      <c r="I150" s="118">
        <v>112</v>
      </c>
      <c r="J150" s="118">
        <v>1</v>
      </c>
      <c r="K150" s="118">
        <v>82</v>
      </c>
      <c r="L150" s="118">
        <v>46</v>
      </c>
      <c r="M150" s="115">
        <f t="shared" ref="M150" si="12">SUM(I150:L150)</f>
        <v>241</v>
      </c>
      <c r="N150" s="117" t="s">
        <v>221</v>
      </c>
      <c r="O150" s="117" t="s">
        <v>221</v>
      </c>
    </row>
  </sheetData>
  <autoFilter ref="A1:P76">
    <filterColumn colId="4" showButton="0"/>
    <filterColumn colId="5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sortState ref="A4:P76">
      <sortCondition descending="1" ref="N1:N77"/>
    </sortState>
  </autoFilter>
  <mergeCells count="10">
    <mergeCell ref="A1:A2"/>
    <mergeCell ref="C1:C2"/>
    <mergeCell ref="E1:G1"/>
    <mergeCell ref="H1:J1"/>
    <mergeCell ref="C148:G148"/>
    <mergeCell ref="I148:M148"/>
    <mergeCell ref="N148:O148"/>
    <mergeCell ref="N1:P1"/>
    <mergeCell ref="K1:M1"/>
    <mergeCell ref="D1:D2"/>
  </mergeCells>
  <pageMargins left="0.7" right="0.7" top="0.75" bottom="0.75" header="0.3" footer="0.3"/>
  <pageSetup paperSize="9" scale="85" fitToHeight="0" orientation="landscape" verticalDpi="0" r:id="rId1"/>
  <rowBreaks count="1" manualBreakCount="1">
    <brk id="2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0"/>
  <sheetViews>
    <sheetView topLeftCell="H95" zoomScaleNormal="100" workbookViewId="0">
      <selection activeCell="B108" sqref="B108:O110"/>
    </sheetView>
  </sheetViews>
  <sheetFormatPr defaultRowHeight="15" x14ac:dyDescent="0.25"/>
  <cols>
    <col min="1" max="1" width="34.7109375" style="2" customWidth="1"/>
    <col min="2" max="2" width="10" style="2" bestFit="1" customWidth="1"/>
    <col min="3" max="7" width="9.85546875" style="2" customWidth="1"/>
    <col min="8" max="10" width="9.85546875" style="6" customWidth="1"/>
    <col min="11" max="16" width="9.85546875" style="2" customWidth="1"/>
  </cols>
  <sheetData>
    <row r="1" spans="1:16" s="2" customFormat="1" ht="15.75" customHeight="1" thickBot="1" x14ac:dyDescent="0.3">
      <c r="A1" s="126" t="s">
        <v>19</v>
      </c>
      <c r="B1" s="26"/>
      <c r="C1" s="124">
        <v>0</v>
      </c>
      <c r="D1" s="128" t="s">
        <v>22</v>
      </c>
      <c r="E1" s="121">
        <v>2015</v>
      </c>
      <c r="F1" s="122"/>
      <c r="G1" s="123"/>
      <c r="H1" s="121">
        <v>2016</v>
      </c>
      <c r="I1" s="122"/>
      <c r="J1" s="123"/>
      <c r="K1" s="121">
        <v>2017</v>
      </c>
      <c r="L1" s="122"/>
      <c r="M1" s="123"/>
      <c r="N1" s="121">
        <v>2018</v>
      </c>
      <c r="O1" s="122"/>
      <c r="P1" s="123"/>
    </row>
    <row r="2" spans="1:16" s="1" customFormat="1" ht="13.5" customHeight="1" thickBot="1" x14ac:dyDescent="0.25">
      <c r="A2" s="127"/>
      <c r="B2" s="27"/>
      <c r="C2" s="125"/>
      <c r="D2" s="129"/>
      <c r="E2" s="7" t="s">
        <v>20</v>
      </c>
      <c r="F2" s="7" t="s">
        <v>145</v>
      </c>
      <c r="G2" s="7" t="s">
        <v>136</v>
      </c>
      <c r="H2" s="7" t="s">
        <v>20</v>
      </c>
      <c r="I2" s="7" t="s">
        <v>145</v>
      </c>
      <c r="J2" s="7" t="s">
        <v>136</v>
      </c>
      <c r="K2" s="7" t="s">
        <v>20</v>
      </c>
      <c r="L2" s="7" t="s">
        <v>145</v>
      </c>
      <c r="M2" s="7" t="s">
        <v>136</v>
      </c>
      <c r="N2" s="7" t="s">
        <v>20</v>
      </c>
      <c r="O2" s="7" t="s">
        <v>145</v>
      </c>
      <c r="P2" s="7" t="s">
        <v>136</v>
      </c>
    </row>
    <row r="3" spans="1:16" s="2" customFormat="1" ht="13.5" customHeight="1" thickBot="1" x14ac:dyDescent="0.3">
      <c r="A3" s="8" t="s">
        <v>147</v>
      </c>
      <c r="B3" s="30" t="s">
        <v>149</v>
      </c>
      <c r="C3" s="10" t="s">
        <v>139</v>
      </c>
      <c r="D3" s="11" t="s">
        <v>3</v>
      </c>
      <c r="E3" s="12"/>
      <c r="F3" s="13"/>
      <c r="G3" s="14"/>
      <c r="H3" s="12"/>
      <c r="I3" s="13"/>
      <c r="J3" s="14"/>
      <c r="K3" s="12"/>
      <c r="L3" s="13"/>
      <c r="M3" s="14"/>
      <c r="N3" s="12">
        <v>503</v>
      </c>
      <c r="O3" s="13">
        <v>174</v>
      </c>
      <c r="P3" s="14">
        <v>120</v>
      </c>
    </row>
    <row r="4" spans="1:16" s="2" customFormat="1" ht="13.5" customHeight="1" thickBot="1" x14ac:dyDescent="0.3">
      <c r="A4" s="9" t="s">
        <v>61</v>
      </c>
      <c r="B4" s="31" t="s">
        <v>149</v>
      </c>
      <c r="C4" s="10" t="s">
        <v>139</v>
      </c>
      <c r="D4" s="15" t="s">
        <v>3</v>
      </c>
      <c r="E4" s="16">
        <v>229</v>
      </c>
      <c r="F4" s="17">
        <v>93</v>
      </c>
      <c r="G4" s="18">
        <v>50</v>
      </c>
      <c r="H4" s="12">
        <v>209</v>
      </c>
      <c r="I4" s="13">
        <v>86</v>
      </c>
      <c r="J4" s="18">
        <v>42</v>
      </c>
      <c r="K4" s="12">
        <v>285</v>
      </c>
      <c r="L4" s="13">
        <v>120</v>
      </c>
      <c r="M4" s="18">
        <v>54</v>
      </c>
      <c r="N4" s="12">
        <v>265</v>
      </c>
      <c r="O4" s="13">
        <v>96</v>
      </c>
      <c r="P4" s="18">
        <v>30</v>
      </c>
    </row>
    <row r="5" spans="1:16" s="2" customFormat="1" ht="13.5" customHeight="1" thickBot="1" x14ac:dyDescent="0.3">
      <c r="A5" s="21" t="s">
        <v>147</v>
      </c>
      <c r="B5" s="28" t="s">
        <v>149</v>
      </c>
      <c r="C5" s="10" t="s">
        <v>137</v>
      </c>
      <c r="D5" s="11" t="s">
        <v>3</v>
      </c>
      <c r="E5" s="12"/>
      <c r="F5" s="13"/>
      <c r="G5" s="14"/>
      <c r="H5" s="12"/>
      <c r="I5" s="13"/>
      <c r="J5" s="14"/>
      <c r="K5" s="12"/>
      <c r="L5" s="13"/>
      <c r="M5" s="14"/>
      <c r="N5" s="12">
        <v>248</v>
      </c>
      <c r="O5" s="13">
        <v>57</v>
      </c>
      <c r="P5" s="14">
        <v>53</v>
      </c>
    </row>
    <row r="6" spans="1:16" s="2" customFormat="1" ht="13.5" customHeight="1" thickBot="1" x14ac:dyDescent="0.3">
      <c r="A6" s="9" t="s">
        <v>60</v>
      </c>
      <c r="B6" s="31" t="s">
        <v>149</v>
      </c>
      <c r="C6" s="10" t="s">
        <v>139</v>
      </c>
      <c r="D6" s="11" t="s">
        <v>3</v>
      </c>
      <c r="E6" s="16">
        <v>110</v>
      </c>
      <c r="F6" s="17">
        <v>21</v>
      </c>
      <c r="G6" s="18">
        <v>8</v>
      </c>
      <c r="H6" s="12">
        <v>482</v>
      </c>
      <c r="I6" s="13">
        <v>116</v>
      </c>
      <c r="J6" s="18">
        <v>84</v>
      </c>
      <c r="K6" s="12">
        <v>223</v>
      </c>
      <c r="L6" s="13">
        <v>56</v>
      </c>
      <c r="M6" s="18">
        <v>32</v>
      </c>
      <c r="N6" s="12">
        <v>247</v>
      </c>
      <c r="O6" s="13">
        <v>86</v>
      </c>
      <c r="P6" s="18">
        <v>30</v>
      </c>
    </row>
    <row r="7" spans="1:16" s="2" customFormat="1" ht="13.5" customHeight="1" thickBot="1" x14ac:dyDescent="0.3">
      <c r="A7" s="9" t="s">
        <v>61</v>
      </c>
      <c r="B7" s="31" t="s">
        <v>149</v>
      </c>
      <c r="C7" s="10" t="s">
        <v>137</v>
      </c>
      <c r="D7" s="15" t="s">
        <v>3</v>
      </c>
      <c r="E7" s="16">
        <v>238</v>
      </c>
      <c r="F7" s="17">
        <v>98</v>
      </c>
      <c r="G7" s="18">
        <v>4</v>
      </c>
      <c r="H7" s="12">
        <v>317</v>
      </c>
      <c r="I7" s="13">
        <v>99</v>
      </c>
      <c r="J7" s="18">
        <v>44</v>
      </c>
      <c r="K7" s="12">
        <v>313</v>
      </c>
      <c r="L7" s="13">
        <v>111</v>
      </c>
      <c r="M7" s="18">
        <v>51</v>
      </c>
      <c r="N7" s="12">
        <v>246</v>
      </c>
      <c r="O7" s="13">
        <v>87</v>
      </c>
      <c r="P7" s="18">
        <v>35</v>
      </c>
    </row>
    <row r="8" spans="1:16" s="2" customFormat="1" ht="13.5" customHeight="1" thickBot="1" x14ac:dyDescent="0.3">
      <c r="A8" s="8" t="s">
        <v>68</v>
      </c>
      <c r="B8" s="30" t="s">
        <v>153</v>
      </c>
      <c r="C8" s="10" t="s">
        <v>139</v>
      </c>
      <c r="D8" s="11" t="s">
        <v>3</v>
      </c>
      <c r="E8" s="12">
        <v>172</v>
      </c>
      <c r="F8" s="13">
        <v>61</v>
      </c>
      <c r="G8" s="14">
        <v>30</v>
      </c>
      <c r="H8" s="12">
        <v>123</v>
      </c>
      <c r="I8" s="13">
        <v>44</v>
      </c>
      <c r="J8" s="14">
        <v>27</v>
      </c>
      <c r="K8" s="12">
        <v>156</v>
      </c>
      <c r="L8" s="13">
        <v>55</v>
      </c>
      <c r="M8" s="14">
        <v>19</v>
      </c>
      <c r="N8" s="12">
        <v>184</v>
      </c>
      <c r="O8" s="13">
        <v>71</v>
      </c>
      <c r="P8" s="14">
        <v>42</v>
      </c>
    </row>
    <row r="9" spans="1:16" s="2" customFormat="1" ht="13.5" customHeight="1" thickBot="1" x14ac:dyDescent="0.3">
      <c r="A9" s="9" t="s">
        <v>60</v>
      </c>
      <c r="B9" s="31" t="s">
        <v>149</v>
      </c>
      <c r="C9" s="10" t="s">
        <v>137</v>
      </c>
      <c r="D9" s="15" t="s">
        <v>3</v>
      </c>
      <c r="E9" s="16">
        <v>139</v>
      </c>
      <c r="F9" s="17">
        <v>24</v>
      </c>
      <c r="G9" s="18">
        <v>9</v>
      </c>
      <c r="H9" s="12">
        <v>156</v>
      </c>
      <c r="I9" s="13">
        <v>37</v>
      </c>
      <c r="J9" s="18">
        <v>21</v>
      </c>
      <c r="K9" s="12">
        <v>229</v>
      </c>
      <c r="L9" s="13">
        <v>65</v>
      </c>
      <c r="M9" s="18">
        <v>34</v>
      </c>
      <c r="N9" s="12">
        <v>169</v>
      </c>
      <c r="O9" s="13">
        <v>40</v>
      </c>
      <c r="P9" s="18">
        <v>26</v>
      </c>
    </row>
    <row r="10" spans="1:16" s="2" customFormat="1" ht="13.5" customHeight="1" thickBot="1" x14ac:dyDescent="0.3">
      <c r="A10" s="8" t="s">
        <v>69</v>
      </c>
      <c r="B10" s="30" t="s">
        <v>153</v>
      </c>
      <c r="C10" s="10" t="s">
        <v>139</v>
      </c>
      <c r="D10" s="11" t="s">
        <v>3</v>
      </c>
      <c r="E10" s="12">
        <v>77</v>
      </c>
      <c r="F10" s="13">
        <v>11</v>
      </c>
      <c r="G10" s="14">
        <v>7</v>
      </c>
      <c r="H10" s="12">
        <v>394</v>
      </c>
      <c r="I10" s="13">
        <v>59</v>
      </c>
      <c r="J10" s="14">
        <v>72</v>
      </c>
      <c r="K10" s="12">
        <v>156</v>
      </c>
      <c r="L10" s="13">
        <v>50</v>
      </c>
      <c r="M10" s="14">
        <v>25</v>
      </c>
      <c r="N10" s="12">
        <v>162</v>
      </c>
      <c r="O10" s="13">
        <v>49</v>
      </c>
      <c r="P10" s="14">
        <v>29</v>
      </c>
    </row>
    <row r="11" spans="1:16" s="2" customFormat="1" ht="13.5" customHeight="1" thickBot="1" x14ac:dyDescent="0.3">
      <c r="A11" s="9" t="s">
        <v>56</v>
      </c>
      <c r="B11" s="31" t="s">
        <v>150</v>
      </c>
      <c r="C11" s="10" t="s">
        <v>139</v>
      </c>
      <c r="D11" s="15" t="s">
        <v>3</v>
      </c>
      <c r="E11" s="16">
        <v>177</v>
      </c>
      <c r="F11" s="17">
        <v>71</v>
      </c>
      <c r="G11" s="18">
        <v>42</v>
      </c>
      <c r="H11" s="12">
        <v>198</v>
      </c>
      <c r="I11" s="13">
        <v>76</v>
      </c>
      <c r="J11" s="18">
        <v>41</v>
      </c>
      <c r="K11" s="12">
        <v>197</v>
      </c>
      <c r="L11" s="13">
        <v>63</v>
      </c>
      <c r="M11" s="18">
        <v>38</v>
      </c>
      <c r="N11" s="12">
        <v>152</v>
      </c>
      <c r="O11" s="13">
        <v>66</v>
      </c>
      <c r="P11" s="18">
        <v>34</v>
      </c>
    </row>
    <row r="12" spans="1:16" s="2" customFormat="1" ht="13.5" customHeight="1" thickBot="1" x14ac:dyDescent="0.3">
      <c r="A12" s="8" t="s">
        <v>62</v>
      </c>
      <c r="B12" s="30" t="s">
        <v>149</v>
      </c>
      <c r="C12" s="10" t="s">
        <v>137</v>
      </c>
      <c r="D12" s="11" t="s">
        <v>3</v>
      </c>
      <c r="E12" s="12">
        <v>138</v>
      </c>
      <c r="F12" s="13">
        <v>40</v>
      </c>
      <c r="G12" s="14">
        <v>21</v>
      </c>
      <c r="H12" s="12">
        <v>198</v>
      </c>
      <c r="I12" s="13">
        <v>42</v>
      </c>
      <c r="J12" s="14">
        <v>22</v>
      </c>
      <c r="K12" s="12">
        <v>170</v>
      </c>
      <c r="L12" s="13">
        <v>57</v>
      </c>
      <c r="M12" s="14">
        <v>32</v>
      </c>
      <c r="N12" s="12">
        <v>140</v>
      </c>
      <c r="O12" s="13">
        <v>50</v>
      </c>
      <c r="P12" s="14">
        <v>20</v>
      </c>
    </row>
    <row r="13" spans="1:16" s="2" customFormat="1" ht="13.5" customHeight="1" thickBot="1" x14ac:dyDescent="0.3">
      <c r="A13" s="9" t="s">
        <v>71</v>
      </c>
      <c r="B13" s="31" t="s">
        <v>153</v>
      </c>
      <c r="C13" s="10" t="s">
        <v>139</v>
      </c>
      <c r="D13" s="15" t="s">
        <v>3</v>
      </c>
      <c r="E13" s="16">
        <v>90</v>
      </c>
      <c r="F13" s="17">
        <v>29</v>
      </c>
      <c r="G13" s="18">
        <v>17</v>
      </c>
      <c r="H13" s="12">
        <v>98</v>
      </c>
      <c r="I13" s="13">
        <v>25</v>
      </c>
      <c r="J13" s="18">
        <v>13</v>
      </c>
      <c r="K13" s="12">
        <v>79</v>
      </c>
      <c r="L13" s="13">
        <v>31</v>
      </c>
      <c r="M13" s="18">
        <v>20</v>
      </c>
      <c r="N13" s="12">
        <v>133</v>
      </c>
      <c r="O13" s="13">
        <v>44</v>
      </c>
      <c r="P13" s="18">
        <v>20</v>
      </c>
    </row>
    <row r="14" spans="1:16" s="2" customFormat="1" ht="13.5" customHeight="1" thickBot="1" x14ac:dyDescent="0.3">
      <c r="A14" s="8" t="s">
        <v>62</v>
      </c>
      <c r="B14" s="30" t="s">
        <v>149</v>
      </c>
      <c r="C14" s="10" t="s">
        <v>139</v>
      </c>
      <c r="D14" s="11" t="s">
        <v>3</v>
      </c>
      <c r="E14" s="12">
        <v>73</v>
      </c>
      <c r="F14" s="13">
        <v>19</v>
      </c>
      <c r="G14" s="14">
        <v>11</v>
      </c>
      <c r="H14" s="12">
        <v>99</v>
      </c>
      <c r="I14" s="13">
        <v>33</v>
      </c>
      <c r="J14" s="14">
        <v>16</v>
      </c>
      <c r="K14" s="12">
        <v>108</v>
      </c>
      <c r="L14" s="13">
        <v>36</v>
      </c>
      <c r="M14" s="14">
        <v>14</v>
      </c>
      <c r="N14" s="12">
        <v>126</v>
      </c>
      <c r="O14" s="13">
        <v>40</v>
      </c>
      <c r="P14" s="14">
        <v>19</v>
      </c>
    </row>
    <row r="15" spans="1:16" s="2" customFormat="1" ht="13.5" customHeight="1" thickBot="1" x14ac:dyDescent="0.3">
      <c r="A15" s="9" t="s">
        <v>120</v>
      </c>
      <c r="B15" s="31" t="s">
        <v>149</v>
      </c>
      <c r="C15" s="10" t="s">
        <v>143</v>
      </c>
      <c r="D15" s="15" t="s">
        <v>3</v>
      </c>
      <c r="E15" s="16">
        <v>56</v>
      </c>
      <c r="F15" s="17">
        <v>11</v>
      </c>
      <c r="G15" s="18">
        <v>8</v>
      </c>
      <c r="H15" s="12">
        <v>92</v>
      </c>
      <c r="I15" s="13">
        <v>29</v>
      </c>
      <c r="J15" s="18">
        <v>19</v>
      </c>
      <c r="K15" s="12">
        <v>91</v>
      </c>
      <c r="L15" s="13">
        <v>27</v>
      </c>
      <c r="M15" s="18">
        <v>19</v>
      </c>
      <c r="N15" s="12">
        <v>105</v>
      </c>
      <c r="O15" s="13">
        <v>36</v>
      </c>
      <c r="P15" s="18">
        <v>26</v>
      </c>
    </row>
    <row r="16" spans="1:16" s="2" customFormat="1" ht="13.5" customHeight="1" thickBot="1" x14ac:dyDescent="0.3">
      <c r="A16" s="8" t="s">
        <v>68</v>
      </c>
      <c r="B16" s="30" t="s">
        <v>153</v>
      </c>
      <c r="C16" s="10" t="s">
        <v>137</v>
      </c>
      <c r="D16" s="11" t="s">
        <v>3</v>
      </c>
      <c r="E16" s="12">
        <v>88</v>
      </c>
      <c r="F16" s="13">
        <v>31</v>
      </c>
      <c r="G16" s="14">
        <v>11</v>
      </c>
      <c r="H16" s="12">
        <v>151</v>
      </c>
      <c r="I16" s="13">
        <v>51</v>
      </c>
      <c r="J16" s="14">
        <v>22</v>
      </c>
      <c r="K16" s="12">
        <v>114</v>
      </c>
      <c r="L16" s="13">
        <v>34</v>
      </c>
      <c r="M16" s="14">
        <v>13</v>
      </c>
      <c r="N16" s="12">
        <v>104</v>
      </c>
      <c r="O16" s="13">
        <v>33</v>
      </c>
      <c r="P16" s="14">
        <v>8</v>
      </c>
    </row>
    <row r="17" spans="1:16" s="2" customFormat="1" ht="13.5" customHeight="1" thickBot="1" x14ac:dyDescent="0.3">
      <c r="A17" s="9" t="s">
        <v>120</v>
      </c>
      <c r="B17" s="31" t="s">
        <v>149</v>
      </c>
      <c r="C17" s="10" t="s">
        <v>144</v>
      </c>
      <c r="D17" s="15" t="s">
        <v>3</v>
      </c>
      <c r="E17" s="16">
        <v>25</v>
      </c>
      <c r="F17" s="17">
        <v>8</v>
      </c>
      <c r="G17" s="18">
        <v>6</v>
      </c>
      <c r="H17" s="12">
        <v>82</v>
      </c>
      <c r="I17" s="13">
        <v>25</v>
      </c>
      <c r="J17" s="18">
        <v>14</v>
      </c>
      <c r="K17" s="12">
        <v>155</v>
      </c>
      <c r="L17" s="13">
        <v>57</v>
      </c>
      <c r="M17" s="18">
        <v>26</v>
      </c>
      <c r="N17" s="12">
        <v>102</v>
      </c>
      <c r="O17" s="13">
        <v>47</v>
      </c>
      <c r="P17" s="18">
        <v>9</v>
      </c>
    </row>
    <row r="18" spans="1:16" s="2" customFormat="1" ht="13.5" customHeight="1" thickBot="1" x14ac:dyDescent="0.3">
      <c r="A18" s="8" t="s">
        <v>57</v>
      </c>
      <c r="B18" s="30" t="s">
        <v>150</v>
      </c>
      <c r="C18" s="10" t="s">
        <v>139</v>
      </c>
      <c r="D18" s="11" t="s">
        <v>3</v>
      </c>
      <c r="E18" s="12">
        <v>72</v>
      </c>
      <c r="F18" s="13">
        <v>24</v>
      </c>
      <c r="G18" s="14">
        <v>11</v>
      </c>
      <c r="H18" s="12">
        <v>70</v>
      </c>
      <c r="I18" s="13">
        <v>21</v>
      </c>
      <c r="J18" s="14">
        <v>9</v>
      </c>
      <c r="K18" s="12">
        <v>85</v>
      </c>
      <c r="L18" s="13">
        <v>30</v>
      </c>
      <c r="M18" s="14">
        <v>13</v>
      </c>
      <c r="N18" s="12">
        <v>90</v>
      </c>
      <c r="O18" s="13">
        <v>35</v>
      </c>
      <c r="P18" s="14">
        <v>15</v>
      </c>
    </row>
    <row r="19" spans="1:16" s="2" customFormat="1" ht="13.5" customHeight="1" thickBot="1" x14ac:dyDescent="0.3">
      <c r="A19" s="9" t="s">
        <v>71</v>
      </c>
      <c r="B19" s="31" t="s">
        <v>153</v>
      </c>
      <c r="C19" s="10" t="s">
        <v>137</v>
      </c>
      <c r="D19" s="15" t="s">
        <v>3</v>
      </c>
      <c r="E19" s="16">
        <v>80</v>
      </c>
      <c r="F19" s="17">
        <v>26</v>
      </c>
      <c r="G19" s="18">
        <v>8</v>
      </c>
      <c r="H19" s="12">
        <v>107</v>
      </c>
      <c r="I19" s="13">
        <v>26</v>
      </c>
      <c r="J19" s="18">
        <v>11</v>
      </c>
      <c r="K19" s="12">
        <v>83</v>
      </c>
      <c r="L19" s="13">
        <v>19</v>
      </c>
      <c r="M19" s="18">
        <v>13</v>
      </c>
      <c r="N19" s="12">
        <v>81</v>
      </c>
      <c r="O19" s="13">
        <v>29</v>
      </c>
      <c r="P19" s="18">
        <v>18</v>
      </c>
    </row>
    <row r="20" spans="1:16" s="2" customFormat="1" ht="13.5" customHeight="1" thickBot="1" x14ac:dyDescent="0.3">
      <c r="A20" s="8" t="s">
        <v>94</v>
      </c>
      <c r="B20" s="30" t="s">
        <v>149</v>
      </c>
      <c r="C20" s="10" t="s">
        <v>137</v>
      </c>
      <c r="D20" s="11" t="s">
        <v>11</v>
      </c>
      <c r="E20" s="12"/>
      <c r="F20" s="13"/>
      <c r="G20" s="14"/>
      <c r="H20" s="12"/>
      <c r="I20" s="13"/>
      <c r="J20" s="14"/>
      <c r="K20" s="12">
        <v>29</v>
      </c>
      <c r="L20" s="13">
        <v>7</v>
      </c>
      <c r="M20" s="14">
        <v>6</v>
      </c>
      <c r="N20" s="12">
        <v>75</v>
      </c>
      <c r="O20" s="13">
        <v>14</v>
      </c>
      <c r="P20" s="14">
        <v>11</v>
      </c>
    </row>
    <row r="21" spans="1:16" s="2" customFormat="1" ht="13.5" customHeight="1" thickBot="1" x14ac:dyDescent="0.3">
      <c r="A21" s="9" t="s">
        <v>100</v>
      </c>
      <c r="B21" s="31" t="s">
        <v>149</v>
      </c>
      <c r="C21" s="10" t="s">
        <v>142</v>
      </c>
      <c r="D21" s="15" t="s">
        <v>0</v>
      </c>
      <c r="E21" s="16">
        <v>34</v>
      </c>
      <c r="F21" s="17">
        <v>7</v>
      </c>
      <c r="G21" s="18">
        <v>8</v>
      </c>
      <c r="H21" s="12">
        <v>55</v>
      </c>
      <c r="I21" s="13">
        <v>20</v>
      </c>
      <c r="J21" s="18">
        <v>10</v>
      </c>
      <c r="K21" s="12">
        <v>59</v>
      </c>
      <c r="L21" s="13">
        <v>19</v>
      </c>
      <c r="M21" s="18">
        <v>9</v>
      </c>
      <c r="N21" s="12">
        <v>74</v>
      </c>
      <c r="O21" s="13">
        <v>29</v>
      </c>
      <c r="P21" s="18">
        <v>11</v>
      </c>
    </row>
    <row r="22" spans="1:16" s="2" customFormat="1" ht="13.5" customHeight="1" thickBot="1" x14ac:dyDescent="0.3">
      <c r="A22" s="20" t="s">
        <v>94</v>
      </c>
      <c r="B22" s="29" t="s">
        <v>149</v>
      </c>
      <c r="C22" s="10" t="s">
        <v>139</v>
      </c>
      <c r="D22" s="15" t="s">
        <v>11</v>
      </c>
      <c r="E22" s="16"/>
      <c r="F22" s="17"/>
      <c r="G22" s="18"/>
      <c r="H22" s="12"/>
      <c r="I22" s="13"/>
      <c r="J22" s="18"/>
      <c r="K22" s="12">
        <v>21</v>
      </c>
      <c r="L22" s="13">
        <v>1</v>
      </c>
      <c r="M22" s="18">
        <v>0</v>
      </c>
      <c r="N22" s="12">
        <v>73</v>
      </c>
      <c r="O22" s="13">
        <v>26</v>
      </c>
      <c r="P22" s="18">
        <v>14</v>
      </c>
    </row>
    <row r="23" spans="1:16" s="2" customFormat="1" ht="13.5" customHeight="1" thickBot="1" x14ac:dyDescent="0.3">
      <c r="A23" s="8" t="s">
        <v>55</v>
      </c>
      <c r="B23" s="30" t="s">
        <v>150</v>
      </c>
      <c r="C23" s="10" t="s">
        <v>139</v>
      </c>
      <c r="D23" s="11" t="s">
        <v>3</v>
      </c>
      <c r="E23" s="12"/>
      <c r="F23" s="13"/>
      <c r="G23" s="14"/>
      <c r="H23" s="12">
        <v>94</v>
      </c>
      <c r="I23" s="13">
        <v>20</v>
      </c>
      <c r="J23" s="14">
        <v>7</v>
      </c>
      <c r="K23" s="12">
        <v>68</v>
      </c>
      <c r="L23" s="13">
        <v>19</v>
      </c>
      <c r="M23" s="14">
        <v>10</v>
      </c>
      <c r="N23" s="12">
        <v>72</v>
      </c>
      <c r="O23" s="13">
        <v>19</v>
      </c>
      <c r="P23" s="14">
        <v>13</v>
      </c>
    </row>
    <row r="24" spans="1:16" s="2" customFormat="1" ht="13.5" customHeight="1" thickBot="1" x14ac:dyDescent="0.3">
      <c r="A24" s="9" t="s">
        <v>24</v>
      </c>
      <c r="B24" s="31" t="s">
        <v>149</v>
      </c>
      <c r="C24" s="10" t="s">
        <v>139</v>
      </c>
      <c r="D24" s="15" t="s">
        <v>0</v>
      </c>
      <c r="E24" s="16">
        <v>41</v>
      </c>
      <c r="F24" s="17">
        <v>16</v>
      </c>
      <c r="G24" s="18">
        <v>10</v>
      </c>
      <c r="H24" s="12">
        <v>50</v>
      </c>
      <c r="I24" s="13">
        <v>13</v>
      </c>
      <c r="J24" s="18">
        <v>7</v>
      </c>
      <c r="K24" s="12">
        <v>57</v>
      </c>
      <c r="L24" s="13">
        <v>15</v>
      </c>
      <c r="M24" s="18">
        <v>12</v>
      </c>
      <c r="N24" s="12">
        <v>63</v>
      </c>
      <c r="O24" s="13">
        <v>12</v>
      </c>
      <c r="P24" s="18">
        <v>7</v>
      </c>
    </row>
    <row r="25" spans="1:16" s="2" customFormat="1" ht="13.5" customHeight="1" thickBot="1" x14ac:dyDescent="0.3">
      <c r="A25" s="20" t="s">
        <v>69</v>
      </c>
      <c r="B25" s="29" t="s">
        <v>153</v>
      </c>
      <c r="C25" s="10" t="s">
        <v>137</v>
      </c>
      <c r="D25" s="15" t="s">
        <v>3</v>
      </c>
      <c r="E25" s="16">
        <v>60</v>
      </c>
      <c r="F25" s="17">
        <v>12</v>
      </c>
      <c r="G25" s="18">
        <v>6</v>
      </c>
      <c r="H25" s="12">
        <v>85</v>
      </c>
      <c r="I25" s="13">
        <v>15</v>
      </c>
      <c r="J25" s="18">
        <v>8</v>
      </c>
      <c r="K25" s="12">
        <v>50</v>
      </c>
      <c r="L25" s="13">
        <v>11</v>
      </c>
      <c r="M25" s="18">
        <v>0</v>
      </c>
      <c r="N25" s="12">
        <v>60</v>
      </c>
      <c r="O25" s="13">
        <v>13</v>
      </c>
      <c r="P25" s="18">
        <v>6</v>
      </c>
    </row>
    <row r="26" spans="1:16" s="2" customFormat="1" ht="13.5" customHeight="1" thickBot="1" x14ac:dyDescent="0.3">
      <c r="A26" s="21" t="s">
        <v>95</v>
      </c>
      <c r="B26" s="28" t="s">
        <v>153</v>
      </c>
      <c r="C26" s="10" t="s">
        <v>139</v>
      </c>
      <c r="D26" s="11" t="s">
        <v>11</v>
      </c>
      <c r="E26" s="12"/>
      <c r="F26" s="13"/>
      <c r="G26" s="14"/>
      <c r="H26" s="12"/>
      <c r="I26" s="13"/>
      <c r="J26" s="14"/>
      <c r="K26" s="12">
        <v>28</v>
      </c>
      <c r="L26" s="13">
        <v>10</v>
      </c>
      <c r="M26" s="14">
        <v>0</v>
      </c>
      <c r="N26" s="12">
        <v>56</v>
      </c>
      <c r="O26" s="13">
        <v>25</v>
      </c>
      <c r="P26" s="14">
        <v>13</v>
      </c>
    </row>
    <row r="27" spans="1:16" s="2" customFormat="1" ht="13.5" customHeight="1" thickBot="1" x14ac:dyDescent="0.3">
      <c r="A27" s="9" t="s">
        <v>56</v>
      </c>
      <c r="B27" s="31" t="s">
        <v>150</v>
      </c>
      <c r="C27" s="10" t="s">
        <v>137</v>
      </c>
      <c r="D27" s="15" t="s">
        <v>3</v>
      </c>
      <c r="E27" s="16">
        <v>124</v>
      </c>
      <c r="F27" s="17">
        <v>36</v>
      </c>
      <c r="G27" s="18">
        <v>10</v>
      </c>
      <c r="H27" s="12">
        <v>113</v>
      </c>
      <c r="I27" s="13">
        <v>35</v>
      </c>
      <c r="J27" s="18">
        <v>11</v>
      </c>
      <c r="K27" s="12">
        <v>91</v>
      </c>
      <c r="L27" s="13">
        <v>26</v>
      </c>
      <c r="M27" s="18">
        <v>10</v>
      </c>
      <c r="N27" s="12">
        <v>50</v>
      </c>
      <c r="O27" s="13">
        <v>14</v>
      </c>
      <c r="P27" s="18">
        <v>6</v>
      </c>
    </row>
    <row r="28" spans="1:16" s="2" customFormat="1" ht="13.5" customHeight="1" thickBot="1" x14ac:dyDescent="0.3">
      <c r="A28" s="8" t="s">
        <v>23</v>
      </c>
      <c r="B28" s="30" t="s">
        <v>149</v>
      </c>
      <c r="C28" s="10" t="s">
        <v>139</v>
      </c>
      <c r="D28" s="11" t="s">
        <v>11</v>
      </c>
      <c r="E28" s="12">
        <v>36</v>
      </c>
      <c r="F28" s="13">
        <v>5</v>
      </c>
      <c r="G28" s="14">
        <v>8</v>
      </c>
      <c r="H28" s="12">
        <v>41</v>
      </c>
      <c r="I28" s="13">
        <v>11</v>
      </c>
      <c r="J28" s="14">
        <v>7</v>
      </c>
      <c r="K28" s="12">
        <v>54</v>
      </c>
      <c r="L28" s="13">
        <v>16</v>
      </c>
      <c r="M28" s="14">
        <v>8</v>
      </c>
      <c r="N28" s="12">
        <v>42</v>
      </c>
      <c r="O28" s="13">
        <v>6</v>
      </c>
      <c r="P28" s="14">
        <v>6</v>
      </c>
    </row>
    <row r="29" spans="1:16" s="2" customFormat="1" ht="13.5" customHeight="1" thickBot="1" x14ac:dyDescent="0.3">
      <c r="A29" s="9" t="s">
        <v>119</v>
      </c>
      <c r="B29" s="31" t="s">
        <v>149</v>
      </c>
      <c r="C29" s="10" t="s">
        <v>144</v>
      </c>
      <c r="D29" s="15" t="s">
        <v>3</v>
      </c>
      <c r="E29" s="16">
        <v>19</v>
      </c>
      <c r="F29" s="17">
        <v>5</v>
      </c>
      <c r="G29" s="18">
        <v>3</v>
      </c>
      <c r="H29" s="12">
        <v>21</v>
      </c>
      <c r="I29" s="13">
        <v>6</v>
      </c>
      <c r="J29" s="18">
        <v>2</v>
      </c>
      <c r="K29" s="12">
        <v>38</v>
      </c>
      <c r="L29" s="13">
        <v>15</v>
      </c>
      <c r="M29" s="18">
        <v>12</v>
      </c>
      <c r="N29" s="12">
        <v>38</v>
      </c>
      <c r="O29" s="13">
        <v>14</v>
      </c>
      <c r="P29" s="18">
        <v>8</v>
      </c>
    </row>
    <row r="30" spans="1:16" s="2" customFormat="1" ht="13.5" customHeight="1" thickBot="1" x14ac:dyDescent="0.3">
      <c r="A30" s="9" t="s">
        <v>57</v>
      </c>
      <c r="B30" s="31" t="s">
        <v>150</v>
      </c>
      <c r="C30" s="10" t="s">
        <v>137</v>
      </c>
      <c r="D30" s="15" t="s">
        <v>3</v>
      </c>
      <c r="E30" s="16">
        <v>79</v>
      </c>
      <c r="F30" s="17">
        <v>27</v>
      </c>
      <c r="G30" s="18">
        <v>9</v>
      </c>
      <c r="H30" s="12">
        <v>71</v>
      </c>
      <c r="I30" s="13">
        <v>19</v>
      </c>
      <c r="J30" s="18">
        <v>13</v>
      </c>
      <c r="K30" s="12">
        <v>52</v>
      </c>
      <c r="L30" s="13">
        <v>9</v>
      </c>
      <c r="M30" s="18">
        <v>6</v>
      </c>
      <c r="N30" s="12">
        <v>35</v>
      </c>
      <c r="O30" s="13">
        <v>6</v>
      </c>
      <c r="P30" s="18">
        <v>3</v>
      </c>
    </row>
    <row r="31" spans="1:16" s="2" customFormat="1" ht="13.5" customHeight="1" thickBot="1" x14ac:dyDescent="0.3">
      <c r="A31" s="20" t="s">
        <v>55</v>
      </c>
      <c r="B31" s="29" t="s">
        <v>150</v>
      </c>
      <c r="C31" s="10" t="s">
        <v>137</v>
      </c>
      <c r="D31" s="15" t="s">
        <v>3</v>
      </c>
      <c r="E31" s="16">
        <v>0</v>
      </c>
      <c r="F31" s="17">
        <v>0</v>
      </c>
      <c r="G31" s="18">
        <v>0</v>
      </c>
      <c r="H31" s="12">
        <v>33</v>
      </c>
      <c r="I31" s="13">
        <v>8</v>
      </c>
      <c r="J31" s="18">
        <v>0</v>
      </c>
      <c r="K31" s="12">
        <v>53</v>
      </c>
      <c r="L31" s="13">
        <v>4</v>
      </c>
      <c r="M31" s="18">
        <v>0</v>
      </c>
      <c r="N31" s="12">
        <v>32</v>
      </c>
      <c r="O31" s="13">
        <v>9</v>
      </c>
      <c r="P31" s="18">
        <v>0</v>
      </c>
    </row>
    <row r="32" spans="1:16" s="2" customFormat="1" ht="13.5" customHeight="1" thickBot="1" x14ac:dyDescent="0.3">
      <c r="A32" s="9" t="s">
        <v>119</v>
      </c>
      <c r="B32" s="31" t="s">
        <v>149</v>
      </c>
      <c r="C32" s="10" t="s">
        <v>143</v>
      </c>
      <c r="D32" s="15" t="s">
        <v>3</v>
      </c>
      <c r="E32" s="16">
        <v>12</v>
      </c>
      <c r="F32" s="17">
        <v>1</v>
      </c>
      <c r="G32" s="18">
        <v>0</v>
      </c>
      <c r="H32" s="12">
        <v>18</v>
      </c>
      <c r="I32" s="13">
        <v>5</v>
      </c>
      <c r="J32" s="18">
        <v>7</v>
      </c>
      <c r="K32" s="12">
        <v>24</v>
      </c>
      <c r="L32" s="13">
        <v>2</v>
      </c>
      <c r="M32" s="18">
        <v>3</v>
      </c>
      <c r="N32" s="12">
        <v>32</v>
      </c>
      <c r="O32" s="13">
        <v>5</v>
      </c>
      <c r="P32" s="18">
        <v>4</v>
      </c>
    </row>
    <row r="33" spans="1:17" s="2" customFormat="1" ht="13.5" customHeight="1" thickBot="1" x14ac:dyDescent="0.3">
      <c r="A33" s="9" t="s">
        <v>23</v>
      </c>
      <c r="B33" s="31" t="s">
        <v>149</v>
      </c>
      <c r="C33" s="10" t="s">
        <v>137</v>
      </c>
      <c r="D33" s="15" t="s">
        <v>11</v>
      </c>
      <c r="E33" s="16">
        <v>26</v>
      </c>
      <c r="F33" s="17">
        <v>4</v>
      </c>
      <c r="G33" s="18">
        <v>5</v>
      </c>
      <c r="H33" s="12">
        <v>37</v>
      </c>
      <c r="I33" s="13">
        <v>9</v>
      </c>
      <c r="J33" s="18">
        <v>10</v>
      </c>
      <c r="K33" s="12">
        <v>20</v>
      </c>
      <c r="L33" s="13">
        <v>5</v>
      </c>
      <c r="M33" s="18">
        <v>0</v>
      </c>
      <c r="N33" s="12">
        <v>29</v>
      </c>
      <c r="O33" s="13">
        <v>10</v>
      </c>
      <c r="P33" s="18">
        <v>8</v>
      </c>
    </row>
    <row r="34" spans="1:17" s="2" customFormat="1" ht="13.5" customHeight="1" thickBot="1" x14ac:dyDescent="0.3">
      <c r="A34" s="20" t="s">
        <v>24</v>
      </c>
      <c r="B34" s="29" t="s">
        <v>149</v>
      </c>
      <c r="C34" s="10" t="s">
        <v>137</v>
      </c>
      <c r="D34" s="15" t="s">
        <v>0</v>
      </c>
      <c r="E34" s="16">
        <v>24</v>
      </c>
      <c r="F34" s="17">
        <v>1</v>
      </c>
      <c r="G34" s="18">
        <v>0</v>
      </c>
      <c r="H34" s="12">
        <v>16</v>
      </c>
      <c r="I34" s="13">
        <v>5</v>
      </c>
      <c r="J34" s="18">
        <v>0</v>
      </c>
      <c r="K34" s="12">
        <v>12</v>
      </c>
      <c r="L34" s="13">
        <v>4</v>
      </c>
      <c r="M34" s="18">
        <v>5</v>
      </c>
      <c r="N34" s="12">
        <v>23</v>
      </c>
      <c r="O34" s="13">
        <v>4</v>
      </c>
      <c r="P34" s="18">
        <v>6</v>
      </c>
    </row>
    <row r="35" spans="1:17" s="2" customFormat="1" ht="13.5" customHeight="1" thickBot="1" x14ac:dyDescent="0.3">
      <c r="A35" s="20" t="s">
        <v>95</v>
      </c>
      <c r="B35" s="29" t="s">
        <v>153</v>
      </c>
      <c r="C35" s="10" t="s">
        <v>137</v>
      </c>
      <c r="D35" s="15" t="s">
        <v>11</v>
      </c>
      <c r="E35" s="16"/>
      <c r="F35" s="17"/>
      <c r="G35" s="18"/>
      <c r="H35" s="12"/>
      <c r="I35" s="13"/>
      <c r="J35" s="18"/>
      <c r="K35" s="12">
        <v>10</v>
      </c>
      <c r="L35" s="13">
        <v>1</v>
      </c>
      <c r="M35" s="18">
        <v>0</v>
      </c>
      <c r="N35" s="12">
        <v>16</v>
      </c>
      <c r="O35" s="13">
        <v>1</v>
      </c>
      <c r="P35" s="18">
        <v>0</v>
      </c>
    </row>
    <row r="36" spans="1:17" s="2" customFormat="1" ht="13.5" customHeight="1" thickBot="1" x14ac:dyDescent="0.3">
      <c r="A36" s="9" t="s">
        <v>23</v>
      </c>
      <c r="B36" s="31" t="s">
        <v>149</v>
      </c>
      <c r="C36" s="10" t="s">
        <v>146</v>
      </c>
      <c r="D36" s="15" t="s">
        <v>11</v>
      </c>
      <c r="E36" s="16">
        <v>5</v>
      </c>
      <c r="F36" s="17">
        <v>2</v>
      </c>
      <c r="G36" s="18">
        <v>0</v>
      </c>
      <c r="H36" s="12">
        <v>11</v>
      </c>
      <c r="I36" s="13">
        <v>1</v>
      </c>
      <c r="J36" s="18">
        <v>0</v>
      </c>
      <c r="K36" s="12">
        <v>13</v>
      </c>
      <c r="L36" s="13">
        <v>7</v>
      </c>
      <c r="M36" s="18">
        <v>5</v>
      </c>
      <c r="N36" s="12">
        <v>9</v>
      </c>
      <c r="O36" s="13">
        <v>3</v>
      </c>
      <c r="P36" s="18">
        <v>0</v>
      </c>
    </row>
    <row r="37" spans="1:17" s="2" customFormat="1" ht="13.5" customHeight="1" thickBot="1" x14ac:dyDescent="0.3">
      <c r="A37" s="20" t="s">
        <v>100</v>
      </c>
      <c r="B37" s="29" t="s">
        <v>149</v>
      </c>
      <c r="C37" s="10" t="s">
        <v>141</v>
      </c>
      <c r="D37" s="15" t="s">
        <v>0</v>
      </c>
      <c r="E37" s="16">
        <v>5</v>
      </c>
      <c r="F37" s="17">
        <v>1</v>
      </c>
      <c r="G37" s="18">
        <v>1</v>
      </c>
      <c r="H37" s="12">
        <v>5</v>
      </c>
      <c r="I37" s="13">
        <v>1</v>
      </c>
      <c r="J37" s="18">
        <v>0</v>
      </c>
      <c r="K37" s="12">
        <v>8</v>
      </c>
      <c r="L37" s="13">
        <v>2</v>
      </c>
      <c r="M37" s="18">
        <v>2</v>
      </c>
      <c r="N37" s="12">
        <v>6</v>
      </c>
      <c r="O37" s="13">
        <v>3</v>
      </c>
      <c r="P37" s="18">
        <v>4</v>
      </c>
    </row>
    <row r="38" spans="1:17" s="2" customFormat="1" ht="13.5" customHeight="1" thickBot="1" x14ac:dyDescent="0.3">
      <c r="A38" s="9" t="s">
        <v>99</v>
      </c>
      <c r="B38" s="31" t="s">
        <v>149</v>
      </c>
      <c r="C38" s="10" t="s">
        <v>142</v>
      </c>
      <c r="D38" s="15" t="s">
        <v>11</v>
      </c>
      <c r="E38" s="16">
        <v>17</v>
      </c>
      <c r="F38" s="17">
        <v>7</v>
      </c>
      <c r="G38" s="18">
        <v>7</v>
      </c>
      <c r="H38" s="12">
        <v>16</v>
      </c>
      <c r="I38" s="13">
        <v>10</v>
      </c>
      <c r="J38" s="18">
        <v>9</v>
      </c>
      <c r="K38" s="12">
        <v>15</v>
      </c>
      <c r="L38" s="13">
        <v>8</v>
      </c>
      <c r="M38" s="18">
        <v>7</v>
      </c>
      <c r="N38" s="12">
        <v>5</v>
      </c>
      <c r="O38" s="13">
        <v>3</v>
      </c>
      <c r="P38" s="18">
        <v>2</v>
      </c>
    </row>
    <row r="39" spans="1:17" s="2" customFormat="1" ht="13.5" customHeight="1" thickBot="1" x14ac:dyDescent="0.3">
      <c r="A39" s="20" t="s">
        <v>99</v>
      </c>
      <c r="B39" s="29" t="s">
        <v>149</v>
      </c>
      <c r="C39" s="10" t="s">
        <v>141</v>
      </c>
      <c r="D39" s="15" t="s">
        <v>11</v>
      </c>
      <c r="E39" s="16">
        <v>7</v>
      </c>
      <c r="F39" s="17">
        <v>5</v>
      </c>
      <c r="G39" s="18">
        <v>4</v>
      </c>
      <c r="H39" s="12">
        <v>5</v>
      </c>
      <c r="I39" s="13">
        <v>2</v>
      </c>
      <c r="J39" s="18">
        <v>0</v>
      </c>
      <c r="K39" s="12">
        <v>1</v>
      </c>
      <c r="L39" s="13">
        <v>0</v>
      </c>
      <c r="M39" s="18">
        <v>0</v>
      </c>
      <c r="N39" s="12">
        <v>1</v>
      </c>
      <c r="O39" s="13">
        <v>1</v>
      </c>
      <c r="P39" s="18">
        <v>0</v>
      </c>
    </row>
    <row r="40" spans="1:17" s="2" customFormat="1" ht="13.5" customHeight="1" thickBot="1" x14ac:dyDescent="0.3">
      <c r="A40" s="20" t="s">
        <v>110</v>
      </c>
      <c r="B40" s="29" t="s">
        <v>153</v>
      </c>
      <c r="C40" s="10" t="s">
        <v>137</v>
      </c>
      <c r="D40" s="15" t="s">
        <v>11</v>
      </c>
      <c r="E40" s="16">
        <v>9</v>
      </c>
      <c r="F40" s="17">
        <v>2</v>
      </c>
      <c r="G40" s="18">
        <v>0</v>
      </c>
      <c r="H40" s="12">
        <v>6</v>
      </c>
      <c r="I40" s="13">
        <v>1</v>
      </c>
      <c r="J40" s="18">
        <v>0</v>
      </c>
      <c r="K40" s="12"/>
      <c r="L40" s="13"/>
      <c r="M40" s="18"/>
      <c r="N40" s="12">
        <v>0</v>
      </c>
      <c r="O40" s="13">
        <v>0</v>
      </c>
      <c r="P40" s="18"/>
    </row>
    <row r="41" spans="1:17" s="2" customFormat="1" ht="13.5" customHeight="1" thickBot="1" x14ac:dyDescent="0.3">
      <c r="A41" s="9" t="s">
        <v>96</v>
      </c>
      <c r="B41" s="31" t="s">
        <v>149</v>
      </c>
      <c r="C41" s="19" t="s">
        <v>137</v>
      </c>
      <c r="D41" s="15" t="s">
        <v>11</v>
      </c>
      <c r="E41" s="16"/>
      <c r="F41" s="17"/>
      <c r="G41" s="18"/>
      <c r="H41" s="12"/>
      <c r="I41" s="13"/>
      <c r="J41" s="18"/>
      <c r="K41" s="12">
        <v>47</v>
      </c>
      <c r="L41" s="13">
        <v>10</v>
      </c>
      <c r="M41" s="18">
        <v>9</v>
      </c>
      <c r="N41" s="12">
        <v>0</v>
      </c>
      <c r="O41" s="13">
        <v>0</v>
      </c>
      <c r="P41" s="18"/>
    </row>
    <row r="42" spans="1:17" s="2" customFormat="1" ht="13.5" customHeight="1" thickBot="1" x14ac:dyDescent="0.3">
      <c r="A42" s="20" t="s">
        <v>97</v>
      </c>
      <c r="B42" s="29" t="s">
        <v>153</v>
      </c>
      <c r="C42" s="19" t="s">
        <v>137</v>
      </c>
      <c r="D42" s="15" t="s">
        <v>11</v>
      </c>
      <c r="E42" s="16"/>
      <c r="F42" s="17"/>
      <c r="G42" s="18"/>
      <c r="H42" s="12"/>
      <c r="I42" s="13"/>
      <c r="J42" s="18"/>
      <c r="K42" s="12">
        <v>14</v>
      </c>
      <c r="L42" s="13">
        <v>2</v>
      </c>
      <c r="M42" s="18">
        <v>0</v>
      </c>
      <c r="N42" s="12">
        <v>0</v>
      </c>
      <c r="O42" s="13">
        <v>0</v>
      </c>
      <c r="P42" s="18"/>
    </row>
    <row r="43" spans="1:17" s="2" customFormat="1" ht="13.5" customHeight="1" thickBot="1" x14ac:dyDescent="0.3">
      <c r="A43" s="20" t="s">
        <v>110</v>
      </c>
      <c r="B43" s="29" t="s">
        <v>153</v>
      </c>
      <c r="C43" s="19" t="s">
        <v>139</v>
      </c>
      <c r="D43" s="15" t="s">
        <v>11</v>
      </c>
      <c r="E43" s="16">
        <v>33</v>
      </c>
      <c r="F43" s="17">
        <v>7</v>
      </c>
      <c r="G43" s="18">
        <v>11</v>
      </c>
      <c r="H43" s="12">
        <v>45</v>
      </c>
      <c r="I43" s="13">
        <v>13</v>
      </c>
      <c r="J43" s="18">
        <v>11</v>
      </c>
      <c r="K43" s="12"/>
      <c r="L43" s="13"/>
      <c r="M43" s="18"/>
      <c r="N43" s="12">
        <v>0</v>
      </c>
      <c r="O43" s="13">
        <v>0</v>
      </c>
      <c r="P43" s="18"/>
    </row>
    <row r="44" spans="1:17" s="2" customFormat="1" ht="13.5" customHeight="1" thickBot="1" x14ac:dyDescent="0.3">
      <c r="A44" s="20" t="s">
        <v>96</v>
      </c>
      <c r="B44" s="29" t="s">
        <v>149</v>
      </c>
      <c r="C44" s="19" t="s">
        <v>139</v>
      </c>
      <c r="D44" s="15" t="s">
        <v>11</v>
      </c>
      <c r="E44" s="16"/>
      <c r="F44" s="17"/>
      <c r="G44" s="18"/>
      <c r="H44" s="12"/>
      <c r="I44" s="13"/>
      <c r="J44" s="18"/>
      <c r="K44" s="12">
        <v>30</v>
      </c>
      <c r="L44" s="13">
        <v>8</v>
      </c>
      <c r="M44" s="18">
        <v>0</v>
      </c>
      <c r="N44" s="12">
        <v>0</v>
      </c>
      <c r="O44" s="13">
        <v>0</v>
      </c>
      <c r="P44" s="18"/>
    </row>
    <row r="45" spans="1:17" s="2" customFormat="1" ht="13.5" customHeight="1" thickBot="1" x14ac:dyDescent="0.3">
      <c r="A45" s="9" t="s">
        <v>97</v>
      </c>
      <c r="B45" s="31" t="s">
        <v>153</v>
      </c>
      <c r="C45" s="19" t="s">
        <v>139</v>
      </c>
      <c r="D45" s="15" t="s">
        <v>11</v>
      </c>
      <c r="E45" s="16"/>
      <c r="F45" s="17"/>
      <c r="G45" s="18"/>
      <c r="H45" s="12"/>
      <c r="I45" s="13"/>
      <c r="J45" s="18"/>
      <c r="K45" s="12">
        <v>26</v>
      </c>
      <c r="L45" s="13">
        <v>9</v>
      </c>
      <c r="M45" s="18">
        <v>5</v>
      </c>
      <c r="N45" s="12">
        <v>0</v>
      </c>
      <c r="O45" s="13">
        <v>0</v>
      </c>
      <c r="P45" s="18"/>
    </row>
    <row r="46" spans="1:17" x14ac:dyDescent="0.25">
      <c r="E46" s="2">
        <f>SUM(E3:E45)</f>
        <v>2295</v>
      </c>
      <c r="F46" s="2">
        <f t="shared" ref="F46:O46" si="0">SUM(F3:F45)</f>
        <v>705</v>
      </c>
      <c r="G46" s="2">
        <f t="shared" si="0"/>
        <v>325</v>
      </c>
      <c r="H46" s="6">
        <f t="shared" si="0"/>
        <v>3498</v>
      </c>
      <c r="I46" s="6">
        <f t="shared" si="0"/>
        <v>963</v>
      </c>
      <c r="J46" s="6">
        <f t="shared" si="0"/>
        <v>559</v>
      </c>
      <c r="K46" s="6">
        <f t="shared" si="0"/>
        <v>3264</v>
      </c>
      <c r="L46" s="6">
        <f t="shared" si="0"/>
        <v>1021</v>
      </c>
      <c r="M46" s="6">
        <f t="shared" si="0"/>
        <v>512</v>
      </c>
      <c r="N46" s="6">
        <f t="shared" si="0"/>
        <v>3848</v>
      </c>
      <c r="O46" s="6">
        <f t="shared" si="0"/>
        <v>1257</v>
      </c>
      <c r="P46" s="95">
        <v>659</v>
      </c>
      <c r="Q46" s="98">
        <v>659</v>
      </c>
    </row>
    <row r="47" spans="1:17" x14ac:dyDescent="0.25">
      <c r="E47" s="2">
        <f>SUBTOTAL(9,E3:E46)</f>
        <v>4590</v>
      </c>
      <c r="F47" s="2">
        <f t="shared" ref="F47:O47" si="1">SUBTOTAL(9,F3:F46)</f>
        <v>1410</v>
      </c>
      <c r="G47" s="2">
        <f t="shared" si="1"/>
        <v>650</v>
      </c>
      <c r="H47" s="2">
        <f>SUBTOTAL(9,H3:H46)</f>
        <v>6996</v>
      </c>
      <c r="I47" s="2">
        <f t="shared" si="1"/>
        <v>1926</v>
      </c>
      <c r="J47" s="2">
        <f t="shared" si="1"/>
        <v>1118</v>
      </c>
      <c r="K47" s="2">
        <f t="shared" si="1"/>
        <v>6528</v>
      </c>
      <c r="L47" s="2">
        <f t="shared" si="1"/>
        <v>2042</v>
      </c>
      <c r="M47" s="2">
        <f t="shared" si="1"/>
        <v>1024</v>
      </c>
      <c r="N47" s="2">
        <f t="shared" si="1"/>
        <v>7696</v>
      </c>
      <c r="O47" s="2">
        <f t="shared" si="1"/>
        <v>2514</v>
      </c>
    </row>
    <row r="48" spans="1:17" hidden="1" x14ac:dyDescent="0.25"/>
    <row r="49" spans="1:16" hidden="1" x14ac:dyDescent="0.25"/>
    <row r="50" spans="1:16" hidden="1" x14ac:dyDescent="0.25"/>
    <row r="51" spans="1:16" hidden="1" x14ac:dyDescent="0.25"/>
    <row r="52" spans="1:16" hidden="1" x14ac:dyDescent="0.25"/>
    <row r="53" spans="1:16" hidden="1" x14ac:dyDescent="0.25"/>
    <row r="54" spans="1:16" hidden="1" x14ac:dyDescent="0.25"/>
    <row r="55" spans="1:16" hidden="1" x14ac:dyDescent="0.25"/>
    <row r="57" spans="1:16" x14ac:dyDescent="0.25">
      <c r="A57" s="2" t="s">
        <v>152</v>
      </c>
      <c r="E57" s="2">
        <v>2295</v>
      </c>
      <c r="F57" s="2">
        <v>705</v>
      </c>
      <c r="G57" s="2">
        <v>325</v>
      </c>
      <c r="H57" s="6">
        <v>3498</v>
      </c>
      <c r="I57" s="6">
        <v>963</v>
      </c>
      <c r="J57" s="6">
        <v>559</v>
      </c>
      <c r="K57" s="6">
        <v>3264</v>
      </c>
      <c r="L57" s="6">
        <v>1021</v>
      </c>
      <c r="M57" s="6">
        <v>512</v>
      </c>
      <c r="N57" s="6">
        <v>3848</v>
      </c>
      <c r="O57" s="6">
        <v>1257</v>
      </c>
      <c r="P57" s="6">
        <v>659</v>
      </c>
    </row>
    <row r="58" spans="1:16" s="2" customFormat="1" ht="15.75" thickBot="1" x14ac:dyDescent="0.3">
      <c r="E58" s="22">
        <v>2015</v>
      </c>
      <c r="F58" s="23"/>
      <c r="G58" s="24"/>
      <c r="H58" s="22">
        <v>2016</v>
      </c>
      <c r="I58" s="23"/>
      <c r="J58" s="24"/>
      <c r="K58" s="22">
        <v>2017</v>
      </c>
      <c r="L58" s="23"/>
      <c r="M58" s="24"/>
      <c r="N58" s="22">
        <v>2018</v>
      </c>
      <c r="O58" s="23"/>
      <c r="P58" s="24"/>
    </row>
    <row r="59" spans="1:16" s="2" customFormat="1" ht="15.75" thickBot="1" x14ac:dyDescent="0.3">
      <c r="A59" s="2" t="s">
        <v>154</v>
      </c>
      <c r="E59" s="24" t="s">
        <v>20</v>
      </c>
      <c r="F59" s="24" t="s">
        <v>21</v>
      </c>
      <c r="G59" s="24" t="s">
        <v>136</v>
      </c>
      <c r="H59" s="24" t="s">
        <v>20</v>
      </c>
      <c r="I59" s="24" t="s">
        <v>21</v>
      </c>
      <c r="J59" s="24" t="s">
        <v>136</v>
      </c>
      <c r="K59" s="24" t="s">
        <v>20</v>
      </c>
      <c r="L59" s="24" t="s">
        <v>21</v>
      </c>
      <c r="M59" s="24" t="s">
        <v>136</v>
      </c>
      <c r="N59" s="24" t="s">
        <v>20</v>
      </c>
      <c r="O59" s="24" t="s">
        <v>21</v>
      </c>
      <c r="P59" s="24" t="s">
        <v>136</v>
      </c>
    </row>
    <row r="60" spans="1:16" x14ac:dyDescent="0.25">
      <c r="A60" s="2" t="s">
        <v>155</v>
      </c>
      <c r="D60" s="2" t="s">
        <v>155</v>
      </c>
      <c r="E60" s="2">
        <v>2120</v>
      </c>
      <c r="F60" s="2">
        <v>660</v>
      </c>
      <c r="G60" s="2">
        <v>288</v>
      </c>
      <c r="H60" s="6">
        <v>3204</v>
      </c>
      <c r="I60" s="6">
        <v>865</v>
      </c>
      <c r="J60" s="6">
        <v>498</v>
      </c>
      <c r="K60" s="6">
        <v>2873</v>
      </c>
      <c r="L60" s="6">
        <v>891</v>
      </c>
      <c r="M60" s="6">
        <v>434</v>
      </c>
      <c r="N60" s="6">
        <v>3485</v>
      </c>
      <c r="O60" s="6">
        <v>1119</v>
      </c>
      <c r="P60" s="6">
        <v>592</v>
      </c>
    </row>
    <row r="61" spans="1:16" x14ac:dyDescent="0.25">
      <c r="A61" s="2" t="s">
        <v>158</v>
      </c>
      <c r="D61" s="2" t="s">
        <v>158</v>
      </c>
      <c r="E61" s="2">
        <v>63</v>
      </c>
      <c r="F61" s="2">
        <v>20</v>
      </c>
      <c r="G61" s="2">
        <v>20</v>
      </c>
      <c r="H61" s="6">
        <v>81</v>
      </c>
      <c r="I61" s="6">
        <v>33</v>
      </c>
      <c r="J61" s="6">
        <v>19</v>
      </c>
      <c r="K61" s="6">
        <v>83</v>
      </c>
      <c r="L61" s="6">
        <v>29</v>
      </c>
      <c r="M61" s="6">
        <v>18</v>
      </c>
      <c r="N61" s="6">
        <v>86</v>
      </c>
      <c r="O61" s="6">
        <v>36</v>
      </c>
      <c r="P61" s="6">
        <v>20</v>
      </c>
    </row>
    <row r="62" spans="1:16" x14ac:dyDescent="0.25">
      <c r="A62" s="2" t="s">
        <v>167</v>
      </c>
      <c r="D62" s="2" t="s">
        <v>167</v>
      </c>
      <c r="E62" s="2">
        <v>112</v>
      </c>
      <c r="F62" s="2">
        <v>25</v>
      </c>
      <c r="G62" s="2">
        <v>17</v>
      </c>
      <c r="H62" s="6">
        <v>213</v>
      </c>
      <c r="I62" s="6">
        <v>65</v>
      </c>
      <c r="J62" s="6">
        <v>42</v>
      </c>
      <c r="K62" s="6">
        <v>308</v>
      </c>
      <c r="L62" s="6">
        <v>101</v>
      </c>
      <c r="M62" s="6">
        <v>60</v>
      </c>
      <c r="N62" s="6">
        <v>277</v>
      </c>
      <c r="O62" s="6">
        <v>102</v>
      </c>
      <c r="P62" s="55">
        <v>47</v>
      </c>
    </row>
    <row r="63" spans="1:16" ht="15.75" thickBot="1" x14ac:dyDescent="0.3">
      <c r="E63" s="22">
        <v>2015</v>
      </c>
      <c r="F63" s="23"/>
      <c r="G63" s="24"/>
      <c r="H63" s="22">
        <v>2016</v>
      </c>
      <c r="I63" s="23"/>
      <c r="J63" s="24"/>
      <c r="K63" s="22">
        <v>2017</v>
      </c>
      <c r="L63" s="23"/>
      <c r="M63" s="24"/>
      <c r="N63" s="22">
        <v>2018</v>
      </c>
      <c r="O63" s="23"/>
      <c r="P63" s="24"/>
    </row>
    <row r="64" spans="1:16" ht="15.75" thickBot="1" x14ac:dyDescent="0.3">
      <c r="A64" s="2" t="s">
        <v>215</v>
      </c>
      <c r="E64" s="24" t="s">
        <v>20</v>
      </c>
      <c r="F64" s="24" t="s">
        <v>21</v>
      </c>
      <c r="G64" s="24" t="s">
        <v>136</v>
      </c>
      <c r="H64" s="24" t="s">
        <v>20</v>
      </c>
      <c r="I64" s="24" t="s">
        <v>21</v>
      </c>
      <c r="J64" s="24" t="s">
        <v>136</v>
      </c>
      <c r="K64" s="24" t="s">
        <v>20</v>
      </c>
      <c r="L64" s="24" t="s">
        <v>21</v>
      </c>
      <c r="M64" s="24" t="s">
        <v>136</v>
      </c>
      <c r="N64" s="24" t="s">
        <v>20</v>
      </c>
      <c r="O64" s="24" t="s">
        <v>21</v>
      </c>
      <c r="P64" s="24" t="s">
        <v>136</v>
      </c>
    </row>
    <row r="65" spans="1:16" hidden="1" x14ac:dyDescent="0.25"/>
    <row r="66" spans="1:16" hidden="1" x14ac:dyDescent="0.25"/>
    <row r="67" spans="1:16" hidden="1" x14ac:dyDescent="0.25"/>
    <row r="68" spans="1:16" hidden="1" x14ac:dyDescent="0.25"/>
    <row r="69" spans="1:16" hidden="1" x14ac:dyDescent="0.25"/>
    <row r="70" spans="1:16" ht="15.75" hidden="1" thickBot="1" x14ac:dyDescent="0.3">
      <c r="E70" s="22">
        <v>2015</v>
      </c>
      <c r="F70" s="23"/>
      <c r="G70" s="24"/>
      <c r="H70" s="22">
        <v>2016</v>
      </c>
      <c r="I70" s="23"/>
      <c r="J70" s="24"/>
      <c r="K70" s="22">
        <v>2017</v>
      </c>
      <c r="L70" s="23"/>
      <c r="M70" s="24"/>
      <c r="N70" s="22">
        <v>2018</v>
      </c>
      <c r="O70" s="23"/>
      <c r="P70" s="24"/>
    </row>
    <row r="71" spans="1:16" ht="15.75" hidden="1" thickBot="1" x14ac:dyDescent="0.3">
      <c r="A71" s="55" t="s">
        <v>172</v>
      </c>
      <c r="B71" s="35"/>
      <c r="E71" s="24" t="s">
        <v>20</v>
      </c>
      <c r="F71" s="24" t="s">
        <v>21</v>
      </c>
      <c r="G71" s="24" t="s">
        <v>136</v>
      </c>
      <c r="H71" s="24" t="s">
        <v>20</v>
      </c>
      <c r="I71" s="24" t="s">
        <v>21</v>
      </c>
      <c r="J71" s="24" t="s">
        <v>136</v>
      </c>
      <c r="K71" s="24" t="s">
        <v>20</v>
      </c>
      <c r="L71" s="24" t="s">
        <v>21</v>
      </c>
      <c r="M71" s="24" t="s">
        <v>136</v>
      </c>
      <c r="N71" s="24" t="s">
        <v>20</v>
      </c>
      <c r="O71" s="24" t="s">
        <v>21</v>
      </c>
      <c r="P71" s="24" t="s">
        <v>136</v>
      </c>
    </row>
    <row r="72" spans="1:16" hidden="1" x14ac:dyDescent="0.25">
      <c r="A72" s="35" t="s">
        <v>149</v>
      </c>
      <c r="B72" s="35"/>
      <c r="D72" s="35" t="s">
        <v>179</v>
      </c>
      <c r="E72" s="2">
        <v>1234</v>
      </c>
      <c r="F72" s="2">
        <v>368</v>
      </c>
      <c r="G72" s="2">
        <v>163</v>
      </c>
      <c r="H72" s="6">
        <v>1910</v>
      </c>
      <c r="I72" s="6">
        <v>550</v>
      </c>
      <c r="J72" s="6">
        <v>314</v>
      </c>
      <c r="K72" s="6">
        <v>2002</v>
      </c>
      <c r="L72" s="6">
        <v>648</v>
      </c>
      <c r="M72" s="6">
        <v>340</v>
      </c>
      <c r="N72" s="6">
        <v>2621</v>
      </c>
      <c r="O72" s="6">
        <v>843</v>
      </c>
    </row>
    <row r="73" spans="1:16" hidden="1" x14ac:dyDescent="0.25">
      <c r="A73" s="35" t="s">
        <v>150</v>
      </c>
      <c r="B73" s="35"/>
      <c r="D73" s="35" t="s">
        <v>180</v>
      </c>
      <c r="E73" s="2">
        <v>452</v>
      </c>
      <c r="F73" s="2">
        <v>158</v>
      </c>
      <c r="G73" s="2">
        <v>72</v>
      </c>
      <c r="H73" s="6">
        <v>579</v>
      </c>
      <c r="I73" s="6">
        <v>179</v>
      </c>
      <c r="J73" s="6">
        <v>81</v>
      </c>
      <c r="K73" s="6">
        <v>546</v>
      </c>
      <c r="L73" s="6">
        <v>151</v>
      </c>
      <c r="M73" s="6">
        <v>77</v>
      </c>
      <c r="N73" s="6">
        <v>431</v>
      </c>
      <c r="O73" s="6">
        <v>149</v>
      </c>
    </row>
    <row r="74" spans="1:16" hidden="1" x14ac:dyDescent="0.25">
      <c r="A74" s="35" t="s">
        <v>153</v>
      </c>
      <c r="B74" s="35"/>
      <c r="D74" s="35" t="s">
        <v>182</v>
      </c>
      <c r="E74" s="2">
        <v>609</v>
      </c>
      <c r="F74" s="2">
        <v>179</v>
      </c>
      <c r="G74" s="2">
        <v>90</v>
      </c>
      <c r="H74" s="6">
        <v>1009</v>
      </c>
      <c r="I74" s="6">
        <v>234</v>
      </c>
      <c r="J74" s="6">
        <v>164</v>
      </c>
      <c r="K74" s="6">
        <v>716</v>
      </c>
      <c r="L74" s="6">
        <v>222</v>
      </c>
      <c r="M74" s="6">
        <v>95</v>
      </c>
      <c r="N74" s="6">
        <v>796</v>
      </c>
      <c r="O74" s="6">
        <v>265</v>
      </c>
    </row>
    <row r="75" spans="1:16" hidden="1" x14ac:dyDescent="0.25">
      <c r="E75" s="2">
        <f t="shared" ref="E75:O75" si="2">SUBTOTAL(9,E72:E74)</f>
        <v>2295</v>
      </c>
      <c r="F75" s="2">
        <f t="shared" si="2"/>
        <v>705</v>
      </c>
      <c r="G75" s="2">
        <f t="shared" si="2"/>
        <v>325</v>
      </c>
      <c r="H75" s="6">
        <f t="shared" si="2"/>
        <v>3498</v>
      </c>
      <c r="I75" s="6">
        <f t="shared" si="2"/>
        <v>963</v>
      </c>
      <c r="J75" s="6">
        <f t="shared" si="2"/>
        <v>559</v>
      </c>
      <c r="K75" s="6">
        <f t="shared" si="2"/>
        <v>3264</v>
      </c>
      <c r="L75" s="6">
        <f t="shared" si="2"/>
        <v>1021</v>
      </c>
      <c r="M75" s="6">
        <f t="shared" si="2"/>
        <v>512</v>
      </c>
      <c r="N75" s="6">
        <f t="shared" si="2"/>
        <v>3848</v>
      </c>
      <c r="O75" s="6">
        <f t="shared" si="2"/>
        <v>1257</v>
      </c>
    </row>
    <row r="76" spans="1:16" hidden="1" x14ac:dyDescent="0.25">
      <c r="A76" s="6" t="s">
        <v>154</v>
      </c>
      <c r="B76" s="6"/>
    </row>
    <row r="77" spans="1:16" hidden="1" x14ac:dyDescent="0.25">
      <c r="A77" s="2" t="s">
        <v>155</v>
      </c>
      <c r="E77" s="2">
        <v>2115</v>
      </c>
      <c r="F77" s="2">
        <v>658</v>
      </c>
      <c r="G77" s="2">
        <v>288</v>
      </c>
      <c r="H77" s="6">
        <v>3193</v>
      </c>
      <c r="I77" s="6">
        <v>864</v>
      </c>
      <c r="J77" s="6">
        <v>498</v>
      </c>
      <c r="K77" s="6">
        <v>2860</v>
      </c>
      <c r="L77" s="6">
        <v>884</v>
      </c>
      <c r="M77" s="6">
        <v>429</v>
      </c>
      <c r="N77" s="6">
        <v>3476</v>
      </c>
      <c r="O77" s="6">
        <v>1116</v>
      </c>
    </row>
    <row r="78" spans="1:16" hidden="1" x14ac:dyDescent="0.25">
      <c r="A78" s="2" t="s">
        <v>156</v>
      </c>
      <c r="E78" s="2">
        <v>1005</v>
      </c>
      <c r="F78" s="2">
        <v>301</v>
      </c>
      <c r="G78" s="2">
        <v>83</v>
      </c>
      <c r="H78" s="6">
        <v>1290</v>
      </c>
      <c r="I78" s="6">
        <v>347</v>
      </c>
      <c r="J78" s="6">
        <v>162</v>
      </c>
      <c r="K78" s="6">
        <v>1287</v>
      </c>
      <c r="L78" s="6">
        <v>365</v>
      </c>
      <c r="M78" s="6">
        <v>179</v>
      </c>
      <c r="N78" s="6">
        <v>1308</v>
      </c>
      <c r="O78" s="6">
        <v>367</v>
      </c>
    </row>
    <row r="79" spans="1:16" hidden="1" x14ac:dyDescent="0.25">
      <c r="A79" s="2" t="s">
        <v>157</v>
      </c>
      <c r="E79" s="2">
        <v>1110</v>
      </c>
      <c r="F79" s="2">
        <v>357</v>
      </c>
      <c r="G79" s="2">
        <v>205</v>
      </c>
      <c r="H79" s="6">
        <v>1903</v>
      </c>
      <c r="I79" s="6">
        <v>517</v>
      </c>
      <c r="J79" s="6">
        <v>336</v>
      </c>
      <c r="K79" s="6">
        <v>1573</v>
      </c>
      <c r="L79" s="6">
        <v>519</v>
      </c>
      <c r="M79" s="6">
        <v>250</v>
      </c>
      <c r="N79" s="6">
        <v>2168</v>
      </c>
      <c r="O79" s="6">
        <v>749</v>
      </c>
    </row>
    <row r="80" spans="1:16" hidden="1" x14ac:dyDescent="0.25">
      <c r="A80" s="2" t="s">
        <v>158</v>
      </c>
      <c r="E80" s="2">
        <v>63</v>
      </c>
      <c r="F80" s="2">
        <v>20</v>
      </c>
      <c r="G80" s="2">
        <v>20</v>
      </c>
      <c r="H80" s="6">
        <v>81</v>
      </c>
      <c r="I80" s="6">
        <v>33</v>
      </c>
      <c r="J80" s="6">
        <v>19</v>
      </c>
      <c r="K80" s="6">
        <v>83</v>
      </c>
      <c r="L80" s="6">
        <v>29</v>
      </c>
      <c r="M80" s="6">
        <v>18</v>
      </c>
      <c r="N80" s="6">
        <v>86</v>
      </c>
      <c r="O80" s="6">
        <v>36</v>
      </c>
    </row>
    <row r="81" spans="1:16" hidden="1" x14ac:dyDescent="0.25">
      <c r="A81" s="2" t="s">
        <v>156</v>
      </c>
      <c r="E81" s="2">
        <v>12</v>
      </c>
      <c r="F81" s="2">
        <v>6</v>
      </c>
      <c r="G81" s="2">
        <v>5</v>
      </c>
      <c r="H81" s="6">
        <v>10</v>
      </c>
      <c r="I81" s="6">
        <v>3</v>
      </c>
      <c r="J81" s="6">
        <v>0</v>
      </c>
      <c r="K81" s="6">
        <v>9</v>
      </c>
      <c r="L81" s="6">
        <v>2</v>
      </c>
      <c r="M81" s="6">
        <v>2</v>
      </c>
      <c r="N81" s="6">
        <v>7</v>
      </c>
      <c r="O81" s="6">
        <v>4</v>
      </c>
    </row>
    <row r="82" spans="1:16" hidden="1" x14ac:dyDescent="0.25">
      <c r="A82" s="2" t="s">
        <v>157</v>
      </c>
      <c r="E82" s="2">
        <v>51</v>
      </c>
      <c r="F82" s="2">
        <v>14</v>
      </c>
      <c r="G82" s="2">
        <v>15</v>
      </c>
      <c r="H82" s="6">
        <v>71</v>
      </c>
      <c r="I82" s="6">
        <v>30</v>
      </c>
      <c r="J82" s="6">
        <v>19</v>
      </c>
      <c r="K82" s="6">
        <v>74</v>
      </c>
      <c r="L82" s="6">
        <v>27</v>
      </c>
      <c r="M82" s="6">
        <v>16</v>
      </c>
      <c r="N82" s="6">
        <v>79</v>
      </c>
      <c r="O82" s="6">
        <v>32</v>
      </c>
    </row>
    <row r="83" spans="1:16" x14ac:dyDescent="0.25">
      <c r="A83" s="2" t="s">
        <v>174</v>
      </c>
      <c r="D83" s="2" t="s">
        <v>174</v>
      </c>
      <c r="E83" s="2">
        <v>1085</v>
      </c>
      <c r="F83" s="2">
        <v>319</v>
      </c>
      <c r="G83" s="2">
        <v>96</v>
      </c>
      <c r="H83" s="6">
        <v>1410</v>
      </c>
      <c r="I83" s="6">
        <v>384</v>
      </c>
      <c r="J83" s="6">
        <v>188</v>
      </c>
      <c r="K83" s="6">
        <v>1411</v>
      </c>
      <c r="L83" s="6">
        <v>396</v>
      </c>
      <c r="M83" s="6">
        <v>203</v>
      </c>
      <c r="N83" s="6">
        <v>1452</v>
      </c>
      <c r="O83" s="6">
        <v>412</v>
      </c>
      <c r="P83" s="6">
        <v>234</v>
      </c>
    </row>
    <row r="84" spans="1:16" x14ac:dyDescent="0.25">
      <c r="A84" s="2" t="s">
        <v>175</v>
      </c>
      <c r="D84" s="2" t="s">
        <v>175</v>
      </c>
      <c r="E84" s="2">
        <v>1205</v>
      </c>
      <c r="F84" s="2">
        <v>384</v>
      </c>
      <c r="G84" s="2">
        <v>229</v>
      </c>
      <c r="H84" s="6">
        <v>2077</v>
      </c>
      <c r="I84" s="6">
        <v>578</v>
      </c>
      <c r="J84" s="6">
        <v>371</v>
      </c>
      <c r="K84" s="6">
        <v>1840</v>
      </c>
      <c r="L84" s="6">
        <v>618</v>
      </c>
      <c r="M84" s="6">
        <v>304</v>
      </c>
      <c r="N84" s="6">
        <v>2387</v>
      </c>
      <c r="O84" s="6">
        <v>842</v>
      </c>
      <c r="P84" s="6">
        <v>425</v>
      </c>
    </row>
    <row r="85" spans="1:16" x14ac:dyDescent="0.25">
      <c r="K85" s="6"/>
      <c r="L85" s="6"/>
      <c r="M85" s="6"/>
      <c r="N85" s="6"/>
      <c r="O85" s="6"/>
    </row>
    <row r="86" spans="1:16" ht="15.75" thickBot="1" x14ac:dyDescent="0.3">
      <c r="E86" s="22">
        <v>2015</v>
      </c>
      <c r="F86" s="23"/>
      <c r="G86" s="24"/>
      <c r="H86" s="22">
        <v>2016</v>
      </c>
      <c r="I86" s="23"/>
      <c r="J86" s="24"/>
      <c r="K86" s="22">
        <v>2017</v>
      </c>
      <c r="L86" s="23"/>
      <c r="M86" s="24"/>
      <c r="N86" s="22">
        <v>2018</v>
      </c>
      <c r="O86" s="23"/>
      <c r="P86" s="24"/>
    </row>
    <row r="87" spans="1:16" ht="15.75" thickBot="1" x14ac:dyDescent="0.3">
      <c r="A87" s="2" t="s">
        <v>151</v>
      </c>
      <c r="E87" s="24" t="s">
        <v>20</v>
      </c>
      <c r="F87" s="24" t="s">
        <v>21</v>
      </c>
      <c r="G87" s="24" t="s">
        <v>136</v>
      </c>
      <c r="H87" s="24" t="s">
        <v>20</v>
      </c>
      <c r="I87" s="24" t="s">
        <v>21</v>
      </c>
      <c r="J87" s="24" t="s">
        <v>136</v>
      </c>
      <c r="K87" s="24" t="s">
        <v>20</v>
      </c>
      <c r="L87" s="24" t="s">
        <v>21</v>
      </c>
      <c r="M87" s="24" t="s">
        <v>136</v>
      </c>
      <c r="N87" s="24" t="s">
        <v>20</v>
      </c>
      <c r="O87" s="24" t="s">
        <v>21</v>
      </c>
      <c r="P87" s="24" t="s">
        <v>136</v>
      </c>
    </row>
    <row r="88" spans="1:16" x14ac:dyDescent="0.25">
      <c r="A88" s="2" t="s">
        <v>149</v>
      </c>
      <c r="D88" s="2" t="s">
        <v>179</v>
      </c>
      <c r="E88" s="2">
        <v>1234</v>
      </c>
      <c r="F88" s="90">
        <v>368</v>
      </c>
      <c r="G88" s="89">
        <v>163</v>
      </c>
      <c r="H88" s="89">
        <v>191</v>
      </c>
      <c r="I88" s="89">
        <v>550</v>
      </c>
      <c r="J88" s="89">
        <v>314</v>
      </c>
      <c r="K88" s="89">
        <v>2002</v>
      </c>
      <c r="L88" s="89">
        <v>648</v>
      </c>
      <c r="M88" s="89">
        <v>340</v>
      </c>
      <c r="N88" s="89">
        <v>2621</v>
      </c>
      <c r="O88" s="89">
        <v>843</v>
      </c>
      <c r="P88" s="89">
        <v>452</v>
      </c>
    </row>
    <row r="89" spans="1:16" x14ac:dyDescent="0.25">
      <c r="A89" s="2" t="s">
        <v>153</v>
      </c>
      <c r="D89" s="2" t="s">
        <v>182</v>
      </c>
      <c r="E89" s="89">
        <v>609</v>
      </c>
      <c r="F89" s="89">
        <v>179</v>
      </c>
      <c r="G89" s="89">
        <v>90</v>
      </c>
      <c r="H89" s="89">
        <v>1009</v>
      </c>
      <c r="I89" s="89">
        <v>234</v>
      </c>
      <c r="J89" s="89">
        <v>164</v>
      </c>
      <c r="K89" s="89">
        <v>716</v>
      </c>
      <c r="L89" s="89">
        <v>222</v>
      </c>
      <c r="M89" s="89">
        <v>95</v>
      </c>
      <c r="N89" s="89">
        <v>796</v>
      </c>
      <c r="O89" s="89">
        <v>265</v>
      </c>
      <c r="P89" s="89">
        <v>136</v>
      </c>
    </row>
    <row r="90" spans="1:16" x14ac:dyDescent="0.25">
      <c r="A90" s="2" t="s">
        <v>150</v>
      </c>
      <c r="D90" s="2" t="s">
        <v>180</v>
      </c>
      <c r="E90" s="89">
        <v>452</v>
      </c>
      <c r="F90" s="89">
        <v>158</v>
      </c>
      <c r="G90" s="89">
        <v>72</v>
      </c>
      <c r="H90" s="89">
        <v>579</v>
      </c>
      <c r="I90" s="89">
        <v>179</v>
      </c>
      <c r="J90" s="89">
        <v>81</v>
      </c>
      <c r="K90" s="89">
        <v>546</v>
      </c>
      <c r="L90" s="89">
        <v>151</v>
      </c>
      <c r="M90" s="89">
        <v>77</v>
      </c>
      <c r="N90" s="89">
        <v>431</v>
      </c>
      <c r="O90" s="89">
        <v>149</v>
      </c>
      <c r="P90" s="89">
        <v>71</v>
      </c>
    </row>
    <row r="91" spans="1:16" x14ac:dyDescent="0.25"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36"/>
    </row>
    <row r="92" spans="1:16" x14ac:dyDescent="0.25"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36"/>
    </row>
    <row r="93" spans="1:16" x14ac:dyDescent="0.25">
      <c r="E93" s="91"/>
      <c r="F93" s="91"/>
      <c r="G93" s="91"/>
      <c r="H93" s="92"/>
      <c r="I93" s="92"/>
      <c r="J93" s="92"/>
      <c r="K93" s="91"/>
      <c r="L93" s="91"/>
      <c r="M93" s="91"/>
      <c r="N93" s="91"/>
      <c r="O93" s="91"/>
    </row>
    <row r="94" spans="1:16" ht="15.75" thickBot="1" x14ac:dyDescent="0.3">
      <c r="E94" s="22">
        <v>2015</v>
      </c>
      <c r="F94" s="23"/>
      <c r="G94" s="24"/>
      <c r="H94" s="22">
        <v>2016</v>
      </c>
      <c r="I94" s="23"/>
      <c r="J94" s="24"/>
      <c r="K94" s="22">
        <v>2017</v>
      </c>
      <c r="L94" s="23"/>
      <c r="M94" s="24"/>
      <c r="N94" s="22">
        <v>2018</v>
      </c>
      <c r="O94" s="23"/>
      <c r="P94" s="24"/>
    </row>
    <row r="95" spans="1:16" ht="15.75" thickBot="1" x14ac:dyDescent="0.3">
      <c r="A95" s="6" t="s">
        <v>169</v>
      </c>
      <c r="E95" s="24" t="s">
        <v>20</v>
      </c>
      <c r="F95" s="24"/>
      <c r="G95" s="24"/>
      <c r="H95" s="24" t="s">
        <v>20</v>
      </c>
      <c r="I95" s="24"/>
      <c r="J95" s="24"/>
      <c r="K95" s="24" t="s">
        <v>20</v>
      </c>
      <c r="L95" s="24"/>
      <c r="M95" s="24"/>
      <c r="N95" s="24" t="s">
        <v>20</v>
      </c>
      <c r="O95" s="24"/>
      <c r="P95" s="24"/>
    </row>
    <row r="96" spans="1:16" x14ac:dyDescent="0.25">
      <c r="A96" s="2" t="s">
        <v>170</v>
      </c>
      <c r="D96" s="2" t="s">
        <v>198</v>
      </c>
      <c r="E96" s="2">
        <v>104</v>
      </c>
      <c r="H96" s="6">
        <v>126</v>
      </c>
      <c r="K96" s="6">
        <v>136</v>
      </c>
      <c r="L96" s="6"/>
      <c r="M96" s="6"/>
      <c r="N96" s="6">
        <v>166</v>
      </c>
      <c r="O96" s="6"/>
    </row>
    <row r="97" spans="1:15" x14ac:dyDescent="0.25">
      <c r="A97" s="2" t="s">
        <v>186</v>
      </c>
      <c r="D97" s="2" t="s">
        <v>206</v>
      </c>
      <c r="E97" s="2">
        <v>133</v>
      </c>
      <c r="H97" s="6">
        <v>161</v>
      </c>
      <c r="K97" s="6">
        <v>308</v>
      </c>
      <c r="L97" s="6"/>
      <c r="M97" s="6"/>
      <c r="N97" s="6">
        <v>306</v>
      </c>
      <c r="O97" s="6"/>
    </row>
    <row r="98" spans="1:15" x14ac:dyDescent="0.25">
      <c r="A98" s="2" t="s">
        <v>171</v>
      </c>
      <c r="D98" s="2" t="s">
        <v>201</v>
      </c>
      <c r="E98" s="2">
        <v>2058</v>
      </c>
      <c r="H98" s="6">
        <v>3211</v>
      </c>
      <c r="K98" s="6">
        <v>2820</v>
      </c>
      <c r="L98" s="6"/>
      <c r="M98" s="6"/>
      <c r="N98" s="6">
        <v>3376</v>
      </c>
      <c r="O98" s="6"/>
    </row>
    <row r="100" spans="1:15" ht="15.75" thickBot="1" x14ac:dyDescent="0.3"/>
    <row r="101" spans="1:15" ht="15.75" thickBot="1" x14ac:dyDescent="0.3">
      <c r="A101" s="70"/>
      <c r="B101" s="71">
        <v>2015</v>
      </c>
      <c r="C101" s="71">
        <v>2016</v>
      </c>
      <c r="D101" s="71">
        <v>2017</v>
      </c>
      <c r="E101" s="71">
        <v>2018</v>
      </c>
    </row>
    <row r="102" spans="1:15" ht="15.75" thickBot="1" x14ac:dyDescent="0.3">
      <c r="A102" s="72" t="s">
        <v>195</v>
      </c>
      <c r="B102" s="73">
        <v>2295</v>
      </c>
      <c r="C102" s="73">
        <v>3498</v>
      </c>
      <c r="D102" s="73">
        <v>3264</v>
      </c>
      <c r="E102" s="73">
        <v>3848</v>
      </c>
    </row>
    <row r="103" spans="1:15" ht="15.75" thickBot="1" x14ac:dyDescent="0.3">
      <c r="A103" s="72" t="s">
        <v>196</v>
      </c>
      <c r="B103" s="73">
        <v>705</v>
      </c>
      <c r="C103" s="73">
        <v>963</v>
      </c>
      <c r="D103" s="73">
        <v>1021</v>
      </c>
      <c r="E103" s="73">
        <v>1257</v>
      </c>
    </row>
    <row r="104" spans="1:15" ht="15.75" thickBot="1" x14ac:dyDescent="0.3">
      <c r="A104" s="72" t="s">
        <v>197</v>
      </c>
      <c r="B104" s="73">
        <v>325</v>
      </c>
      <c r="C104" s="73">
        <v>559</v>
      </c>
      <c r="D104" s="73">
        <v>512</v>
      </c>
      <c r="E104" s="73">
        <v>659</v>
      </c>
    </row>
    <row r="108" spans="1:15" x14ac:dyDescent="0.25">
      <c r="B108" s="115"/>
      <c r="C108" s="130" t="s">
        <v>174</v>
      </c>
      <c r="D108" s="131"/>
      <c r="E108" s="132"/>
      <c r="F108" s="133"/>
      <c r="G108" s="134"/>
      <c r="H108" s="115"/>
      <c r="I108" s="130" t="s">
        <v>175</v>
      </c>
      <c r="J108" s="131"/>
      <c r="K108" s="132"/>
      <c r="L108" s="133"/>
      <c r="M108" s="134"/>
      <c r="N108" s="135" t="s">
        <v>222</v>
      </c>
      <c r="O108" s="136"/>
    </row>
    <row r="109" spans="1:15" x14ac:dyDescent="0.25">
      <c r="B109" s="117"/>
      <c r="C109" s="117" t="s">
        <v>204</v>
      </c>
      <c r="D109" s="117" t="s">
        <v>202</v>
      </c>
      <c r="E109" s="117" t="s">
        <v>159</v>
      </c>
      <c r="F109" s="117" t="s">
        <v>203</v>
      </c>
      <c r="G109" s="117" t="s">
        <v>223</v>
      </c>
      <c r="H109" s="115"/>
      <c r="I109" s="117" t="s">
        <v>204</v>
      </c>
      <c r="J109" s="117" t="s">
        <v>202</v>
      </c>
      <c r="K109" s="117" t="s">
        <v>159</v>
      </c>
      <c r="L109" s="117" t="s">
        <v>203</v>
      </c>
      <c r="M109" s="117" t="s">
        <v>223</v>
      </c>
      <c r="N109" s="117" t="s">
        <v>224</v>
      </c>
      <c r="O109" s="117" t="s">
        <v>225</v>
      </c>
    </row>
    <row r="110" spans="1:15" x14ac:dyDescent="0.25">
      <c r="B110" s="114" t="s">
        <v>227</v>
      </c>
      <c r="C110" s="115">
        <v>200</v>
      </c>
      <c r="D110" s="115">
        <v>30</v>
      </c>
      <c r="E110" s="117" t="s">
        <v>221</v>
      </c>
      <c r="F110" s="115">
        <v>4</v>
      </c>
      <c r="G110" s="115">
        <f t="shared" ref="G110" si="3">SUM(C110:F110)</f>
        <v>234</v>
      </c>
      <c r="H110" s="114" t="s">
        <v>227</v>
      </c>
      <c r="I110" s="118">
        <v>392</v>
      </c>
      <c r="J110" s="118">
        <v>17</v>
      </c>
      <c r="K110" s="117" t="s">
        <v>221</v>
      </c>
      <c r="L110" s="118">
        <v>16</v>
      </c>
      <c r="M110" s="115">
        <f t="shared" ref="M110" si="4">SUM(I110:L110)</f>
        <v>425</v>
      </c>
      <c r="N110" s="115"/>
      <c r="O110" s="115">
        <f>SUM(N110)</f>
        <v>0</v>
      </c>
    </row>
  </sheetData>
  <autoFilter ref="A1:P46">
    <filterColumn colId="4" showButton="0"/>
    <filterColumn colId="5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sortState ref="A4:P45">
      <sortCondition descending="1" ref="N1:N45"/>
    </sortState>
  </autoFilter>
  <mergeCells count="10">
    <mergeCell ref="A1:A2"/>
    <mergeCell ref="D1:D2"/>
    <mergeCell ref="C1:C2"/>
    <mergeCell ref="E1:G1"/>
    <mergeCell ref="H1:J1"/>
    <mergeCell ref="C108:G108"/>
    <mergeCell ref="I108:M108"/>
    <mergeCell ref="N108:O108"/>
    <mergeCell ref="N1:P1"/>
    <mergeCell ref="K1:M1"/>
  </mergeCells>
  <pageMargins left="0.7" right="0.7" top="0.75" bottom="0.75" header="0.3" footer="0.3"/>
  <pageSetup paperSize="9" scale="75" fitToWidth="0" orientation="landscape" verticalDpi="0" r:id="rId1"/>
  <rowBreaks count="2" manualBreakCount="2">
    <brk id="19" max="16383" man="1"/>
    <brk id="3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9"/>
  <sheetViews>
    <sheetView topLeftCell="A45" zoomScaleNormal="100" workbookViewId="0">
      <selection activeCell="E107" sqref="E107"/>
    </sheetView>
  </sheetViews>
  <sheetFormatPr defaultRowHeight="15" x14ac:dyDescent="0.25"/>
  <cols>
    <col min="1" max="1" width="41.42578125" style="2" customWidth="1"/>
    <col min="2" max="2" width="10" style="2" bestFit="1" customWidth="1"/>
    <col min="3" max="7" width="8.28515625" style="2" customWidth="1"/>
    <col min="8" max="10" width="8.28515625" style="6" customWidth="1"/>
    <col min="11" max="16" width="8.28515625" style="2" customWidth="1"/>
  </cols>
  <sheetData>
    <row r="1" spans="1:16" s="2" customFormat="1" ht="15.75" thickBot="1" x14ac:dyDescent="0.3">
      <c r="A1" s="126" t="s">
        <v>19</v>
      </c>
      <c r="B1" s="26"/>
      <c r="C1" s="124">
        <v>0</v>
      </c>
      <c r="D1" s="128" t="s">
        <v>22</v>
      </c>
      <c r="E1" s="121">
        <v>2015</v>
      </c>
      <c r="F1" s="122"/>
      <c r="G1" s="123"/>
      <c r="H1" s="121">
        <v>2016</v>
      </c>
      <c r="I1" s="122"/>
      <c r="J1" s="123"/>
      <c r="K1" s="121">
        <v>2017</v>
      </c>
      <c r="L1" s="122"/>
      <c r="M1" s="123"/>
      <c r="N1" s="121">
        <v>2018</v>
      </c>
      <c r="O1" s="122"/>
      <c r="P1" s="123"/>
    </row>
    <row r="2" spans="1:16" s="2" customFormat="1" ht="15.75" thickBot="1" x14ac:dyDescent="0.3">
      <c r="A2" s="127"/>
      <c r="B2" s="27"/>
      <c r="C2" s="125"/>
      <c r="D2" s="129"/>
      <c r="E2" s="7" t="s">
        <v>20</v>
      </c>
      <c r="F2" s="7" t="s">
        <v>145</v>
      </c>
      <c r="G2" s="7" t="s">
        <v>136</v>
      </c>
      <c r="H2" s="7" t="s">
        <v>20</v>
      </c>
      <c r="I2" s="7" t="s">
        <v>145</v>
      </c>
      <c r="J2" s="7" t="s">
        <v>136</v>
      </c>
      <c r="K2" s="7" t="s">
        <v>20</v>
      </c>
      <c r="L2" s="7" t="s">
        <v>145</v>
      </c>
      <c r="M2" s="7" t="s">
        <v>136</v>
      </c>
      <c r="N2" s="7" t="s">
        <v>20</v>
      </c>
      <c r="O2" s="7" t="s">
        <v>145</v>
      </c>
      <c r="P2" s="7" t="s">
        <v>136</v>
      </c>
    </row>
    <row r="3" spans="1:16" ht="13.5" customHeight="1" thickBot="1" x14ac:dyDescent="0.3">
      <c r="A3" s="40"/>
      <c r="B3" s="42"/>
      <c r="C3" s="42"/>
      <c r="D3" s="42"/>
      <c r="E3" s="42">
        <f t="shared" ref="E3:O3" si="0">SUM(E1:E2)</f>
        <v>2015</v>
      </c>
      <c r="F3" s="42">
        <f t="shared" si="0"/>
        <v>0</v>
      </c>
      <c r="G3" s="42">
        <f t="shared" si="0"/>
        <v>0</v>
      </c>
      <c r="H3" s="45">
        <f t="shared" si="0"/>
        <v>2016</v>
      </c>
      <c r="I3" s="45">
        <f t="shared" si="0"/>
        <v>0</v>
      </c>
      <c r="J3" s="45">
        <f t="shared" si="0"/>
        <v>0</v>
      </c>
      <c r="K3" s="45">
        <f t="shared" si="0"/>
        <v>2017</v>
      </c>
      <c r="L3" s="45">
        <f t="shared" si="0"/>
        <v>0</v>
      </c>
      <c r="M3" s="45">
        <f t="shared" si="0"/>
        <v>0</v>
      </c>
      <c r="N3" s="45">
        <f t="shared" si="0"/>
        <v>2018</v>
      </c>
      <c r="O3" s="45">
        <f t="shared" si="0"/>
        <v>0</v>
      </c>
      <c r="P3" s="42"/>
    </row>
    <row r="4" spans="1:16" ht="13.5" customHeight="1" thickBot="1" x14ac:dyDescent="0.3">
      <c r="A4" s="9" t="s">
        <v>102</v>
      </c>
      <c r="B4" s="31" t="s">
        <v>149</v>
      </c>
      <c r="C4" s="10" t="s">
        <v>137</v>
      </c>
      <c r="D4" s="15" t="s">
        <v>10</v>
      </c>
      <c r="E4" s="16">
        <v>204</v>
      </c>
      <c r="F4" s="17">
        <v>75</v>
      </c>
      <c r="G4" s="18">
        <v>42</v>
      </c>
      <c r="H4" s="12">
        <v>235</v>
      </c>
      <c r="I4" s="13">
        <v>71</v>
      </c>
      <c r="J4" s="18">
        <v>53</v>
      </c>
      <c r="K4" s="12">
        <v>245</v>
      </c>
      <c r="L4" s="13">
        <v>91</v>
      </c>
      <c r="M4" s="18">
        <v>61</v>
      </c>
      <c r="N4" s="12">
        <v>271</v>
      </c>
      <c r="O4" s="13">
        <v>98</v>
      </c>
      <c r="P4" s="18">
        <v>74</v>
      </c>
    </row>
    <row r="5" spans="1:16" ht="13.5" customHeight="1" thickBot="1" x14ac:dyDescent="0.3">
      <c r="A5" s="8" t="s">
        <v>104</v>
      </c>
      <c r="B5" s="30" t="s">
        <v>149</v>
      </c>
      <c r="C5" s="10" t="s">
        <v>137</v>
      </c>
      <c r="D5" s="11" t="s">
        <v>13</v>
      </c>
      <c r="E5" s="12">
        <v>226</v>
      </c>
      <c r="F5" s="13">
        <v>58</v>
      </c>
      <c r="G5" s="14">
        <v>41</v>
      </c>
      <c r="H5" s="12">
        <v>232</v>
      </c>
      <c r="I5" s="13">
        <v>59</v>
      </c>
      <c r="J5" s="14">
        <v>35</v>
      </c>
      <c r="K5" s="12">
        <v>209</v>
      </c>
      <c r="L5" s="13">
        <v>51</v>
      </c>
      <c r="M5" s="14">
        <v>43</v>
      </c>
      <c r="N5" s="12">
        <v>222</v>
      </c>
      <c r="O5" s="13">
        <v>35</v>
      </c>
      <c r="P5" s="14">
        <v>38</v>
      </c>
    </row>
    <row r="6" spans="1:16" ht="13.5" customHeight="1" thickBot="1" x14ac:dyDescent="0.3">
      <c r="A6" s="9" t="s">
        <v>129</v>
      </c>
      <c r="B6" s="31" t="s">
        <v>149</v>
      </c>
      <c r="C6" s="10" t="s">
        <v>144</v>
      </c>
      <c r="D6" s="15" t="s">
        <v>3</v>
      </c>
      <c r="E6" s="16">
        <v>49</v>
      </c>
      <c r="F6" s="17">
        <v>12</v>
      </c>
      <c r="G6" s="18">
        <v>8</v>
      </c>
      <c r="H6" s="12">
        <v>144</v>
      </c>
      <c r="I6" s="13">
        <v>48</v>
      </c>
      <c r="J6" s="18">
        <v>27</v>
      </c>
      <c r="K6" s="12">
        <v>280</v>
      </c>
      <c r="L6" s="13">
        <v>103</v>
      </c>
      <c r="M6" s="18">
        <v>55</v>
      </c>
      <c r="N6" s="12">
        <v>211</v>
      </c>
      <c r="O6" s="13">
        <v>86</v>
      </c>
      <c r="P6" s="18">
        <v>38</v>
      </c>
    </row>
    <row r="7" spans="1:16" ht="13.5" customHeight="1" thickBot="1" x14ac:dyDescent="0.3">
      <c r="A7" s="8" t="s">
        <v>105</v>
      </c>
      <c r="B7" s="30" t="s">
        <v>149</v>
      </c>
      <c r="C7" s="10" t="s">
        <v>137</v>
      </c>
      <c r="D7" s="11" t="s">
        <v>13</v>
      </c>
      <c r="E7" s="12">
        <v>227</v>
      </c>
      <c r="F7" s="13">
        <v>38</v>
      </c>
      <c r="G7" s="14">
        <v>35</v>
      </c>
      <c r="H7" s="12">
        <v>254</v>
      </c>
      <c r="I7" s="13">
        <v>56</v>
      </c>
      <c r="J7" s="14">
        <v>34</v>
      </c>
      <c r="K7" s="12">
        <v>209</v>
      </c>
      <c r="L7" s="13">
        <v>39</v>
      </c>
      <c r="M7" s="14">
        <v>35</v>
      </c>
      <c r="N7" s="12">
        <v>189</v>
      </c>
      <c r="O7" s="13">
        <v>42</v>
      </c>
      <c r="P7" s="14">
        <v>40</v>
      </c>
    </row>
    <row r="8" spans="1:16" ht="13.5" customHeight="1" thickBot="1" x14ac:dyDescent="0.3">
      <c r="A8" s="9" t="s">
        <v>101</v>
      </c>
      <c r="B8" s="31" t="s">
        <v>149</v>
      </c>
      <c r="C8" s="10" t="s">
        <v>139</v>
      </c>
      <c r="D8" s="15" t="s">
        <v>13</v>
      </c>
      <c r="E8" s="16">
        <v>132</v>
      </c>
      <c r="F8" s="17">
        <v>19</v>
      </c>
      <c r="G8" s="18">
        <v>30</v>
      </c>
      <c r="H8" s="12">
        <v>162</v>
      </c>
      <c r="I8" s="13">
        <v>22</v>
      </c>
      <c r="J8" s="18">
        <v>24</v>
      </c>
      <c r="K8" s="12">
        <v>122</v>
      </c>
      <c r="L8" s="13">
        <v>25</v>
      </c>
      <c r="M8" s="18">
        <v>6</v>
      </c>
      <c r="N8" s="12">
        <v>178</v>
      </c>
      <c r="O8" s="13">
        <v>53</v>
      </c>
      <c r="P8" s="18">
        <v>38</v>
      </c>
    </row>
    <row r="9" spans="1:16" ht="13.5" customHeight="1" thickBot="1" x14ac:dyDescent="0.3">
      <c r="A9" s="8" t="s">
        <v>129</v>
      </c>
      <c r="B9" s="30" t="s">
        <v>149</v>
      </c>
      <c r="C9" s="10" t="s">
        <v>143</v>
      </c>
      <c r="D9" s="11" t="s">
        <v>3</v>
      </c>
      <c r="E9" s="12">
        <v>101</v>
      </c>
      <c r="F9" s="13">
        <v>38</v>
      </c>
      <c r="G9" s="14">
        <v>28</v>
      </c>
      <c r="H9" s="12">
        <v>165</v>
      </c>
      <c r="I9" s="13">
        <v>51</v>
      </c>
      <c r="J9" s="14">
        <v>44</v>
      </c>
      <c r="K9" s="12">
        <v>171</v>
      </c>
      <c r="L9" s="13">
        <v>55</v>
      </c>
      <c r="M9" s="14">
        <v>30</v>
      </c>
      <c r="N9" s="12">
        <v>166</v>
      </c>
      <c r="O9" s="13">
        <v>60</v>
      </c>
      <c r="P9" s="14">
        <v>36</v>
      </c>
    </row>
    <row r="10" spans="1:16" s="2" customFormat="1" ht="13.5" customHeight="1" thickBot="1" x14ac:dyDescent="0.3">
      <c r="A10" s="9" t="s">
        <v>105</v>
      </c>
      <c r="B10" s="31" t="s">
        <v>149</v>
      </c>
      <c r="C10" s="10" t="s">
        <v>139</v>
      </c>
      <c r="D10" s="15" t="s">
        <v>13</v>
      </c>
      <c r="E10" s="16">
        <v>144</v>
      </c>
      <c r="F10" s="17">
        <v>28</v>
      </c>
      <c r="G10" s="18">
        <v>28</v>
      </c>
      <c r="H10" s="12">
        <v>185</v>
      </c>
      <c r="I10" s="13">
        <v>35</v>
      </c>
      <c r="J10" s="18">
        <v>26</v>
      </c>
      <c r="K10" s="12">
        <v>167</v>
      </c>
      <c r="L10" s="13">
        <v>30</v>
      </c>
      <c r="M10" s="18">
        <v>43</v>
      </c>
      <c r="N10" s="12">
        <v>117</v>
      </c>
      <c r="O10" s="13">
        <v>26</v>
      </c>
      <c r="P10" s="18">
        <v>28</v>
      </c>
    </row>
    <row r="11" spans="1:16" s="2" customFormat="1" ht="13.5" customHeight="1" thickBot="1" x14ac:dyDescent="0.3">
      <c r="A11" s="8" t="s">
        <v>101</v>
      </c>
      <c r="B11" s="30" t="s">
        <v>149</v>
      </c>
      <c r="C11" s="10" t="s">
        <v>137</v>
      </c>
      <c r="D11" s="11" t="s">
        <v>13</v>
      </c>
      <c r="E11" s="12">
        <v>230</v>
      </c>
      <c r="F11" s="13">
        <v>55</v>
      </c>
      <c r="G11" s="14">
        <v>64</v>
      </c>
      <c r="H11" s="12">
        <v>279</v>
      </c>
      <c r="I11" s="13">
        <v>69</v>
      </c>
      <c r="J11" s="14">
        <v>55</v>
      </c>
      <c r="K11" s="12">
        <v>123</v>
      </c>
      <c r="L11" s="13">
        <v>27</v>
      </c>
      <c r="M11" s="14">
        <v>8</v>
      </c>
      <c r="N11" s="12">
        <v>114</v>
      </c>
      <c r="O11" s="13">
        <v>31</v>
      </c>
      <c r="P11" s="14">
        <v>14</v>
      </c>
    </row>
    <row r="12" spans="1:16" ht="13.5" customHeight="1" thickBot="1" x14ac:dyDescent="0.3">
      <c r="A12" s="9" t="s">
        <v>104</v>
      </c>
      <c r="B12" s="31" t="s">
        <v>149</v>
      </c>
      <c r="C12" s="10" t="s">
        <v>139</v>
      </c>
      <c r="D12" s="15" t="s">
        <v>13</v>
      </c>
      <c r="E12" s="16">
        <v>132</v>
      </c>
      <c r="F12" s="17">
        <v>24</v>
      </c>
      <c r="G12" s="18">
        <v>16</v>
      </c>
      <c r="H12" s="12">
        <v>113</v>
      </c>
      <c r="I12" s="13">
        <v>28</v>
      </c>
      <c r="J12" s="18">
        <v>16</v>
      </c>
      <c r="K12" s="12">
        <v>126</v>
      </c>
      <c r="L12" s="13">
        <v>25</v>
      </c>
      <c r="M12" s="18">
        <v>26</v>
      </c>
      <c r="N12" s="12">
        <v>104</v>
      </c>
      <c r="O12" s="13">
        <v>24</v>
      </c>
      <c r="P12" s="18">
        <v>20</v>
      </c>
    </row>
    <row r="13" spans="1:16" ht="13.5" customHeight="1" thickBot="1" x14ac:dyDescent="0.3">
      <c r="A13" s="8" t="s">
        <v>102</v>
      </c>
      <c r="B13" s="30" t="s">
        <v>149</v>
      </c>
      <c r="C13" s="10" t="s">
        <v>139</v>
      </c>
      <c r="D13" s="11" t="s">
        <v>10</v>
      </c>
      <c r="E13" s="12">
        <v>80</v>
      </c>
      <c r="F13" s="13">
        <v>22</v>
      </c>
      <c r="G13" s="14">
        <v>14</v>
      </c>
      <c r="H13" s="12">
        <v>111</v>
      </c>
      <c r="I13" s="13">
        <v>40</v>
      </c>
      <c r="J13" s="14">
        <v>34</v>
      </c>
      <c r="K13" s="12">
        <v>145</v>
      </c>
      <c r="L13" s="13">
        <v>53</v>
      </c>
      <c r="M13" s="14">
        <v>35</v>
      </c>
      <c r="N13" s="12">
        <v>100</v>
      </c>
      <c r="O13" s="13">
        <v>42</v>
      </c>
      <c r="P13" s="14">
        <v>32</v>
      </c>
    </row>
    <row r="14" spans="1:16" ht="13.5" customHeight="1" thickBot="1" x14ac:dyDescent="0.3">
      <c r="A14" s="9" t="s">
        <v>67</v>
      </c>
      <c r="B14" s="31" t="s">
        <v>149</v>
      </c>
      <c r="C14" s="10" t="s">
        <v>138</v>
      </c>
      <c r="D14" s="15" t="s">
        <v>10</v>
      </c>
      <c r="E14" s="16">
        <v>74</v>
      </c>
      <c r="F14" s="17">
        <v>12</v>
      </c>
      <c r="G14" s="18">
        <v>30</v>
      </c>
      <c r="H14" s="12">
        <v>62</v>
      </c>
      <c r="I14" s="13">
        <v>21</v>
      </c>
      <c r="J14" s="18">
        <v>30</v>
      </c>
      <c r="K14" s="12">
        <v>99</v>
      </c>
      <c r="L14" s="13">
        <v>19</v>
      </c>
      <c r="M14" s="18">
        <v>36</v>
      </c>
      <c r="N14" s="12">
        <v>93</v>
      </c>
      <c r="O14" s="13">
        <v>17</v>
      </c>
      <c r="P14" s="18">
        <v>37</v>
      </c>
    </row>
    <row r="15" spans="1:16" ht="13.5" customHeight="1" thickBot="1" x14ac:dyDescent="0.3">
      <c r="A15" s="8" t="s">
        <v>14</v>
      </c>
      <c r="B15" s="30" t="s">
        <v>149</v>
      </c>
      <c r="C15" s="10" t="s">
        <v>137</v>
      </c>
      <c r="D15" s="11" t="s">
        <v>12</v>
      </c>
      <c r="E15" s="12">
        <v>96</v>
      </c>
      <c r="F15" s="13">
        <v>17</v>
      </c>
      <c r="G15" s="14">
        <v>9</v>
      </c>
      <c r="H15" s="12">
        <v>108</v>
      </c>
      <c r="I15" s="13">
        <v>27</v>
      </c>
      <c r="J15" s="14">
        <v>25</v>
      </c>
      <c r="K15" s="12">
        <v>62</v>
      </c>
      <c r="L15" s="13">
        <v>8</v>
      </c>
      <c r="M15" s="14">
        <v>6</v>
      </c>
      <c r="N15" s="12">
        <v>72</v>
      </c>
      <c r="O15" s="13">
        <v>6</v>
      </c>
      <c r="P15" s="14">
        <v>7</v>
      </c>
    </row>
    <row r="16" spans="1:16" ht="13.5" customHeight="1" thickBot="1" x14ac:dyDescent="0.3">
      <c r="A16" s="9" t="s">
        <v>67</v>
      </c>
      <c r="B16" s="31" t="s">
        <v>149</v>
      </c>
      <c r="C16" s="10" t="s">
        <v>140</v>
      </c>
      <c r="D16" s="15" t="s">
        <v>10</v>
      </c>
      <c r="E16" s="16">
        <v>27</v>
      </c>
      <c r="F16" s="17">
        <v>5</v>
      </c>
      <c r="G16" s="18">
        <v>9</v>
      </c>
      <c r="H16" s="12">
        <v>49</v>
      </c>
      <c r="I16" s="13">
        <v>13</v>
      </c>
      <c r="J16" s="18">
        <v>14</v>
      </c>
      <c r="K16" s="12">
        <v>63</v>
      </c>
      <c r="L16" s="13">
        <v>19</v>
      </c>
      <c r="M16" s="18">
        <v>19</v>
      </c>
      <c r="N16" s="12">
        <v>66</v>
      </c>
      <c r="O16" s="13">
        <v>14</v>
      </c>
      <c r="P16" s="18">
        <v>20</v>
      </c>
    </row>
    <row r="17" spans="1:16" ht="13.5" customHeight="1" thickBot="1" x14ac:dyDescent="0.3">
      <c r="A17" s="8" t="s">
        <v>127</v>
      </c>
      <c r="B17" s="30" t="s">
        <v>149</v>
      </c>
      <c r="C17" s="10" t="s">
        <v>144</v>
      </c>
      <c r="D17" s="11" t="s">
        <v>3</v>
      </c>
      <c r="E17" s="12">
        <v>38</v>
      </c>
      <c r="F17" s="13">
        <v>15</v>
      </c>
      <c r="G17" s="14">
        <v>11</v>
      </c>
      <c r="H17" s="12">
        <v>40</v>
      </c>
      <c r="I17" s="13">
        <v>15</v>
      </c>
      <c r="J17" s="14">
        <v>10</v>
      </c>
      <c r="K17" s="12">
        <v>58</v>
      </c>
      <c r="L17" s="13">
        <v>26</v>
      </c>
      <c r="M17" s="14">
        <v>19</v>
      </c>
      <c r="N17" s="12">
        <v>65</v>
      </c>
      <c r="O17" s="13">
        <v>33</v>
      </c>
      <c r="P17" s="14">
        <v>23</v>
      </c>
    </row>
    <row r="18" spans="1:16" ht="13.5" customHeight="1" thickBot="1" x14ac:dyDescent="0.3">
      <c r="A18" s="9" t="s">
        <v>125</v>
      </c>
      <c r="B18" s="31" t="s">
        <v>149</v>
      </c>
      <c r="C18" s="10" t="s">
        <v>144</v>
      </c>
      <c r="D18" s="15" t="s">
        <v>3</v>
      </c>
      <c r="E18" s="16">
        <v>28</v>
      </c>
      <c r="F18" s="17">
        <v>12</v>
      </c>
      <c r="G18" s="18">
        <v>8</v>
      </c>
      <c r="H18" s="12">
        <v>37</v>
      </c>
      <c r="I18" s="13">
        <v>13</v>
      </c>
      <c r="J18" s="18">
        <v>5</v>
      </c>
      <c r="K18" s="12">
        <v>57</v>
      </c>
      <c r="L18" s="13">
        <v>24</v>
      </c>
      <c r="M18" s="18">
        <v>18</v>
      </c>
      <c r="N18" s="12">
        <v>63</v>
      </c>
      <c r="O18" s="13">
        <v>23</v>
      </c>
      <c r="P18" s="18">
        <v>9</v>
      </c>
    </row>
    <row r="19" spans="1:16" ht="13.5" customHeight="1" thickBot="1" x14ac:dyDescent="0.3">
      <c r="A19" s="8" t="s">
        <v>14</v>
      </c>
      <c r="B19" s="30" t="s">
        <v>149</v>
      </c>
      <c r="C19" s="10" t="s">
        <v>139</v>
      </c>
      <c r="D19" s="11" t="s">
        <v>12</v>
      </c>
      <c r="E19" s="12">
        <v>48</v>
      </c>
      <c r="F19" s="13">
        <v>13</v>
      </c>
      <c r="G19" s="14">
        <v>9</v>
      </c>
      <c r="H19" s="12">
        <v>87</v>
      </c>
      <c r="I19" s="13">
        <v>22</v>
      </c>
      <c r="J19" s="14">
        <v>18</v>
      </c>
      <c r="K19" s="12">
        <v>64</v>
      </c>
      <c r="L19" s="13">
        <v>17</v>
      </c>
      <c r="M19" s="14">
        <v>15</v>
      </c>
      <c r="N19" s="12">
        <v>62</v>
      </c>
      <c r="O19" s="13">
        <v>23</v>
      </c>
      <c r="P19" s="14">
        <v>15</v>
      </c>
    </row>
    <row r="20" spans="1:16" s="2" customFormat="1" ht="13.5" customHeight="1" thickBot="1" x14ac:dyDescent="0.3">
      <c r="A20" s="9" t="s">
        <v>122</v>
      </c>
      <c r="B20" s="31" t="s">
        <v>149</v>
      </c>
      <c r="C20" s="10" t="s">
        <v>144</v>
      </c>
      <c r="D20" s="15" t="s">
        <v>3</v>
      </c>
      <c r="E20" s="16">
        <v>23</v>
      </c>
      <c r="F20" s="17">
        <v>10</v>
      </c>
      <c r="G20" s="18">
        <v>4</v>
      </c>
      <c r="H20" s="12">
        <v>54</v>
      </c>
      <c r="I20" s="13">
        <v>19</v>
      </c>
      <c r="J20" s="18">
        <v>10</v>
      </c>
      <c r="K20" s="12">
        <v>69</v>
      </c>
      <c r="L20" s="13">
        <v>33</v>
      </c>
      <c r="M20" s="18">
        <v>24</v>
      </c>
      <c r="N20" s="12">
        <v>57</v>
      </c>
      <c r="O20" s="13">
        <v>18</v>
      </c>
      <c r="P20" s="18">
        <v>13</v>
      </c>
    </row>
    <row r="21" spans="1:16" ht="13.5" customHeight="1" thickBot="1" x14ac:dyDescent="0.3">
      <c r="A21" s="8" t="s">
        <v>124</v>
      </c>
      <c r="B21" s="30" t="s">
        <v>149</v>
      </c>
      <c r="C21" s="10" t="s">
        <v>144</v>
      </c>
      <c r="D21" s="11" t="s">
        <v>3</v>
      </c>
      <c r="E21" s="12">
        <v>40</v>
      </c>
      <c r="F21" s="13">
        <v>18</v>
      </c>
      <c r="G21" s="14">
        <v>11</v>
      </c>
      <c r="H21" s="12">
        <v>48</v>
      </c>
      <c r="I21" s="13">
        <v>17</v>
      </c>
      <c r="J21" s="14">
        <v>10</v>
      </c>
      <c r="K21" s="12">
        <v>82</v>
      </c>
      <c r="L21" s="13">
        <v>26</v>
      </c>
      <c r="M21" s="14">
        <v>14</v>
      </c>
      <c r="N21" s="12">
        <v>51</v>
      </c>
      <c r="O21" s="13">
        <v>22</v>
      </c>
      <c r="P21" s="14">
        <v>20</v>
      </c>
    </row>
    <row r="22" spans="1:16" s="2" customFormat="1" ht="13.5" customHeight="1" thickBot="1" x14ac:dyDescent="0.3">
      <c r="A22" s="9" t="s">
        <v>127</v>
      </c>
      <c r="B22" s="31" t="s">
        <v>149</v>
      </c>
      <c r="C22" s="10" t="s">
        <v>143</v>
      </c>
      <c r="D22" s="15" t="s">
        <v>3</v>
      </c>
      <c r="E22" s="16">
        <v>41</v>
      </c>
      <c r="F22" s="17">
        <v>11</v>
      </c>
      <c r="G22" s="18">
        <v>6</v>
      </c>
      <c r="H22" s="12">
        <v>32</v>
      </c>
      <c r="I22" s="13">
        <v>13</v>
      </c>
      <c r="J22" s="18">
        <v>12</v>
      </c>
      <c r="K22" s="12">
        <v>53</v>
      </c>
      <c r="L22" s="13">
        <v>20</v>
      </c>
      <c r="M22" s="18">
        <v>16</v>
      </c>
      <c r="N22" s="12">
        <v>43</v>
      </c>
      <c r="O22" s="13">
        <v>13</v>
      </c>
      <c r="P22" s="18">
        <v>8</v>
      </c>
    </row>
    <row r="23" spans="1:16" ht="13.5" customHeight="1" thickBot="1" x14ac:dyDescent="0.3">
      <c r="A23" s="8" t="s">
        <v>124</v>
      </c>
      <c r="B23" s="30" t="s">
        <v>149</v>
      </c>
      <c r="C23" s="10" t="s">
        <v>143</v>
      </c>
      <c r="D23" s="11" t="s">
        <v>3</v>
      </c>
      <c r="E23" s="12">
        <v>43</v>
      </c>
      <c r="F23" s="13">
        <v>19</v>
      </c>
      <c r="G23" s="14">
        <v>13</v>
      </c>
      <c r="H23" s="12">
        <v>52</v>
      </c>
      <c r="I23" s="13">
        <v>15</v>
      </c>
      <c r="J23" s="14">
        <v>11</v>
      </c>
      <c r="K23" s="12">
        <v>52</v>
      </c>
      <c r="L23" s="13">
        <v>17</v>
      </c>
      <c r="M23" s="14">
        <v>13</v>
      </c>
      <c r="N23" s="12">
        <v>36</v>
      </c>
      <c r="O23" s="13">
        <v>13</v>
      </c>
      <c r="P23" s="14">
        <v>4</v>
      </c>
    </row>
    <row r="24" spans="1:16" s="2" customFormat="1" ht="13.5" customHeight="1" thickBot="1" x14ac:dyDescent="0.3">
      <c r="A24" s="9" t="s">
        <v>5</v>
      </c>
      <c r="B24" s="31" t="s">
        <v>149</v>
      </c>
      <c r="C24" s="10" t="s">
        <v>139</v>
      </c>
      <c r="D24" s="15" t="s">
        <v>12</v>
      </c>
      <c r="E24" s="16">
        <v>28</v>
      </c>
      <c r="F24" s="17">
        <v>10</v>
      </c>
      <c r="G24" s="18">
        <v>9</v>
      </c>
      <c r="H24" s="12">
        <v>20</v>
      </c>
      <c r="I24" s="13">
        <v>9</v>
      </c>
      <c r="J24" s="18">
        <v>5</v>
      </c>
      <c r="K24" s="12">
        <v>29</v>
      </c>
      <c r="L24" s="13">
        <v>9</v>
      </c>
      <c r="M24" s="18">
        <v>5</v>
      </c>
      <c r="N24" s="12">
        <v>31</v>
      </c>
      <c r="O24" s="13">
        <v>8</v>
      </c>
      <c r="P24" s="18">
        <v>6</v>
      </c>
    </row>
    <row r="25" spans="1:16" s="2" customFormat="1" ht="13.5" customHeight="1" thickBot="1" x14ac:dyDescent="0.3">
      <c r="A25" s="8" t="s">
        <v>122</v>
      </c>
      <c r="B25" s="30" t="s">
        <v>149</v>
      </c>
      <c r="C25" s="10" t="s">
        <v>143</v>
      </c>
      <c r="D25" s="11" t="s">
        <v>3</v>
      </c>
      <c r="E25" s="12">
        <v>48</v>
      </c>
      <c r="F25" s="13">
        <v>15</v>
      </c>
      <c r="G25" s="14">
        <v>7</v>
      </c>
      <c r="H25" s="12">
        <v>45</v>
      </c>
      <c r="I25" s="13">
        <v>12</v>
      </c>
      <c r="J25" s="14">
        <v>13</v>
      </c>
      <c r="K25" s="12">
        <v>33</v>
      </c>
      <c r="L25" s="13">
        <v>13</v>
      </c>
      <c r="M25" s="14">
        <v>11</v>
      </c>
      <c r="N25" s="12">
        <v>30</v>
      </c>
      <c r="O25" s="13">
        <v>8</v>
      </c>
      <c r="P25" s="14">
        <v>6</v>
      </c>
    </row>
    <row r="26" spans="1:16" s="2" customFormat="1" ht="13.5" customHeight="1" thickBot="1" x14ac:dyDescent="0.3">
      <c r="A26" s="9" t="s">
        <v>15</v>
      </c>
      <c r="B26" s="31" t="s">
        <v>149</v>
      </c>
      <c r="C26" s="10" t="s">
        <v>137</v>
      </c>
      <c r="D26" s="15" t="s">
        <v>12</v>
      </c>
      <c r="E26" s="16">
        <v>67</v>
      </c>
      <c r="F26" s="17">
        <v>17</v>
      </c>
      <c r="G26" s="18">
        <v>12</v>
      </c>
      <c r="H26" s="12">
        <v>67</v>
      </c>
      <c r="I26" s="13">
        <v>15</v>
      </c>
      <c r="J26" s="18">
        <v>16</v>
      </c>
      <c r="K26" s="12">
        <v>35</v>
      </c>
      <c r="L26" s="13">
        <v>7</v>
      </c>
      <c r="M26" s="18">
        <v>6</v>
      </c>
      <c r="N26" s="12">
        <v>28</v>
      </c>
      <c r="O26" s="13">
        <v>7</v>
      </c>
      <c r="P26" s="18">
        <v>6</v>
      </c>
    </row>
    <row r="27" spans="1:16" s="2" customFormat="1" ht="13.5" customHeight="1" thickBot="1" x14ac:dyDescent="0.3">
      <c r="A27" s="8" t="s">
        <v>125</v>
      </c>
      <c r="B27" s="30" t="s">
        <v>149</v>
      </c>
      <c r="C27" s="10" t="s">
        <v>143</v>
      </c>
      <c r="D27" s="11" t="s">
        <v>3</v>
      </c>
      <c r="E27" s="12">
        <v>25</v>
      </c>
      <c r="F27" s="13">
        <v>6</v>
      </c>
      <c r="G27" s="14">
        <v>6</v>
      </c>
      <c r="H27" s="12">
        <v>23</v>
      </c>
      <c r="I27" s="13">
        <v>6</v>
      </c>
      <c r="J27" s="14">
        <v>6</v>
      </c>
      <c r="K27" s="12">
        <v>30</v>
      </c>
      <c r="L27" s="13">
        <v>12</v>
      </c>
      <c r="M27" s="14">
        <v>8</v>
      </c>
      <c r="N27" s="12">
        <v>28</v>
      </c>
      <c r="O27" s="13">
        <v>9</v>
      </c>
      <c r="P27" s="14">
        <v>6</v>
      </c>
    </row>
    <row r="28" spans="1:16" s="2" customFormat="1" ht="13.5" customHeight="1" thickBot="1" x14ac:dyDescent="0.3">
      <c r="A28" s="9" t="s">
        <v>106</v>
      </c>
      <c r="B28" s="31" t="s">
        <v>153</v>
      </c>
      <c r="C28" s="10" t="s">
        <v>140</v>
      </c>
      <c r="D28" s="15" t="s">
        <v>10</v>
      </c>
      <c r="E28" s="16"/>
      <c r="F28" s="17"/>
      <c r="G28" s="18"/>
      <c r="H28" s="12"/>
      <c r="I28" s="13"/>
      <c r="J28" s="18"/>
      <c r="K28" s="12">
        <v>22</v>
      </c>
      <c r="L28" s="13">
        <v>7</v>
      </c>
      <c r="M28" s="18">
        <v>8</v>
      </c>
      <c r="N28" s="12">
        <v>28</v>
      </c>
      <c r="O28" s="13">
        <v>9</v>
      </c>
      <c r="P28" s="18">
        <v>11</v>
      </c>
    </row>
    <row r="29" spans="1:16" s="2" customFormat="1" ht="13.5" customHeight="1" thickBot="1" x14ac:dyDescent="0.3">
      <c r="A29" s="8" t="s">
        <v>106</v>
      </c>
      <c r="B29" s="30" t="s">
        <v>153</v>
      </c>
      <c r="C29" s="10" t="s">
        <v>138</v>
      </c>
      <c r="D29" s="11" t="s">
        <v>10</v>
      </c>
      <c r="E29" s="12"/>
      <c r="F29" s="13"/>
      <c r="G29" s="14"/>
      <c r="H29" s="12"/>
      <c r="I29" s="13"/>
      <c r="J29" s="14"/>
      <c r="K29" s="12">
        <v>24</v>
      </c>
      <c r="L29" s="13">
        <v>7</v>
      </c>
      <c r="M29" s="14">
        <v>6</v>
      </c>
      <c r="N29" s="12">
        <v>27</v>
      </c>
      <c r="O29" s="13">
        <v>7</v>
      </c>
      <c r="P29" s="14">
        <v>8</v>
      </c>
    </row>
    <row r="30" spans="1:16" s="2" customFormat="1" ht="13.5" customHeight="1" thickBot="1" x14ac:dyDescent="0.3">
      <c r="A30" s="9" t="s">
        <v>15</v>
      </c>
      <c r="B30" s="31" t="s">
        <v>149</v>
      </c>
      <c r="C30" s="10" t="s">
        <v>139</v>
      </c>
      <c r="D30" s="15" t="s">
        <v>12</v>
      </c>
      <c r="E30" s="16">
        <v>31</v>
      </c>
      <c r="F30" s="17">
        <v>7</v>
      </c>
      <c r="G30" s="18">
        <v>8</v>
      </c>
      <c r="H30" s="12">
        <v>61</v>
      </c>
      <c r="I30" s="13">
        <v>26</v>
      </c>
      <c r="J30" s="18">
        <v>24</v>
      </c>
      <c r="K30" s="12">
        <v>25</v>
      </c>
      <c r="L30" s="13">
        <v>8</v>
      </c>
      <c r="M30" s="18">
        <v>6</v>
      </c>
      <c r="N30" s="12">
        <v>27</v>
      </c>
      <c r="O30" s="13">
        <v>7</v>
      </c>
      <c r="P30" s="18">
        <v>5</v>
      </c>
    </row>
    <row r="31" spans="1:16" ht="13.5" customHeight="1" thickBot="1" x14ac:dyDescent="0.3">
      <c r="A31" s="9" t="s">
        <v>16</v>
      </c>
      <c r="B31" s="31" t="s">
        <v>149</v>
      </c>
      <c r="C31" s="10" t="s">
        <v>139</v>
      </c>
      <c r="D31" s="15" t="s">
        <v>12</v>
      </c>
      <c r="E31" s="16">
        <v>28</v>
      </c>
      <c r="F31" s="17">
        <v>8</v>
      </c>
      <c r="G31" s="18">
        <v>7</v>
      </c>
      <c r="H31" s="12">
        <v>25</v>
      </c>
      <c r="I31" s="13">
        <v>7</v>
      </c>
      <c r="J31" s="18">
        <v>7</v>
      </c>
      <c r="K31" s="12">
        <v>25</v>
      </c>
      <c r="L31" s="13">
        <v>7</v>
      </c>
      <c r="M31" s="18">
        <v>7</v>
      </c>
      <c r="N31" s="12">
        <v>23</v>
      </c>
      <c r="O31" s="13">
        <v>6</v>
      </c>
      <c r="P31" s="18">
        <v>5</v>
      </c>
    </row>
    <row r="32" spans="1:16" ht="13.5" customHeight="1" thickBot="1" x14ac:dyDescent="0.3">
      <c r="A32" s="9" t="s">
        <v>128</v>
      </c>
      <c r="B32" s="31" t="s">
        <v>149</v>
      </c>
      <c r="C32" s="10" t="s">
        <v>144</v>
      </c>
      <c r="D32" s="15" t="s">
        <v>3</v>
      </c>
      <c r="E32" s="16">
        <v>0</v>
      </c>
      <c r="F32" s="17">
        <v>0</v>
      </c>
      <c r="G32" s="18">
        <v>0</v>
      </c>
      <c r="H32" s="12">
        <v>15</v>
      </c>
      <c r="I32" s="13">
        <v>5</v>
      </c>
      <c r="J32" s="18">
        <v>1</v>
      </c>
      <c r="K32" s="12">
        <v>24</v>
      </c>
      <c r="L32" s="13">
        <v>7</v>
      </c>
      <c r="M32" s="18">
        <v>5</v>
      </c>
      <c r="N32" s="12">
        <v>22</v>
      </c>
      <c r="O32" s="13">
        <v>7</v>
      </c>
      <c r="P32" s="18">
        <v>5</v>
      </c>
    </row>
    <row r="33" spans="1:17" ht="13.5" customHeight="1" thickBot="1" x14ac:dyDescent="0.3">
      <c r="A33" s="9" t="s">
        <v>18</v>
      </c>
      <c r="B33" s="31" t="s">
        <v>149</v>
      </c>
      <c r="C33" s="10" t="s">
        <v>142</v>
      </c>
      <c r="D33" s="15" t="s">
        <v>12</v>
      </c>
      <c r="E33" s="16">
        <v>31</v>
      </c>
      <c r="F33" s="17">
        <v>10</v>
      </c>
      <c r="G33" s="18">
        <v>6</v>
      </c>
      <c r="H33" s="12">
        <v>23</v>
      </c>
      <c r="I33" s="13">
        <v>8</v>
      </c>
      <c r="J33" s="18">
        <v>7</v>
      </c>
      <c r="K33" s="12">
        <v>19</v>
      </c>
      <c r="L33" s="13">
        <v>10</v>
      </c>
      <c r="M33" s="18">
        <v>4</v>
      </c>
      <c r="N33" s="12">
        <v>21</v>
      </c>
      <c r="O33" s="13">
        <v>11</v>
      </c>
      <c r="P33" s="18">
        <v>6</v>
      </c>
    </row>
    <row r="34" spans="1:17" ht="13.5" customHeight="1" thickBot="1" x14ac:dyDescent="0.3">
      <c r="A34" s="9" t="s">
        <v>103</v>
      </c>
      <c r="B34" s="31" t="s">
        <v>150</v>
      </c>
      <c r="C34" s="10" t="s">
        <v>137</v>
      </c>
      <c r="D34" s="15" t="s">
        <v>10</v>
      </c>
      <c r="E34" s="16"/>
      <c r="F34" s="17"/>
      <c r="G34" s="18"/>
      <c r="H34" s="12">
        <v>27</v>
      </c>
      <c r="I34" s="13">
        <v>9</v>
      </c>
      <c r="J34" s="18">
        <v>9</v>
      </c>
      <c r="K34" s="12">
        <v>24</v>
      </c>
      <c r="L34" s="13">
        <v>9</v>
      </c>
      <c r="M34" s="18">
        <v>4</v>
      </c>
      <c r="N34" s="12">
        <v>16</v>
      </c>
      <c r="O34" s="13">
        <v>5</v>
      </c>
      <c r="P34" s="18">
        <v>0</v>
      </c>
    </row>
    <row r="35" spans="1:17" ht="13.5" customHeight="1" thickBot="1" x14ac:dyDescent="0.3">
      <c r="A35" s="9" t="s">
        <v>126</v>
      </c>
      <c r="B35" s="31" t="s">
        <v>149</v>
      </c>
      <c r="C35" s="10" t="s">
        <v>144</v>
      </c>
      <c r="D35" s="15" t="s">
        <v>3</v>
      </c>
      <c r="E35" s="16">
        <v>15</v>
      </c>
      <c r="F35" s="17">
        <v>4</v>
      </c>
      <c r="G35" s="18">
        <v>4</v>
      </c>
      <c r="H35" s="12">
        <v>20</v>
      </c>
      <c r="I35" s="13">
        <v>6</v>
      </c>
      <c r="J35" s="18">
        <v>4</v>
      </c>
      <c r="K35" s="12">
        <v>28</v>
      </c>
      <c r="L35" s="13">
        <v>14</v>
      </c>
      <c r="M35" s="18">
        <v>13</v>
      </c>
      <c r="N35" s="12">
        <v>16</v>
      </c>
      <c r="O35" s="13">
        <v>7</v>
      </c>
      <c r="P35" s="18">
        <v>6</v>
      </c>
    </row>
    <row r="36" spans="1:17" ht="13.5" customHeight="1" thickBot="1" x14ac:dyDescent="0.3">
      <c r="A36" s="20" t="s">
        <v>17</v>
      </c>
      <c r="B36" s="29" t="s">
        <v>149</v>
      </c>
      <c r="C36" s="10" t="s">
        <v>139</v>
      </c>
      <c r="D36" s="15" t="s">
        <v>12</v>
      </c>
      <c r="E36" s="16">
        <v>13</v>
      </c>
      <c r="F36" s="17">
        <v>5</v>
      </c>
      <c r="G36" s="18">
        <v>0</v>
      </c>
      <c r="H36" s="12">
        <v>31</v>
      </c>
      <c r="I36" s="13">
        <v>1</v>
      </c>
      <c r="J36" s="18">
        <v>0</v>
      </c>
      <c r="K36" s="12">
        <v>12</v>
      </c>
      <c r="L36" s="13">
        <v>3</v>
      </c>
      <c r="M36" s="18">
        <v>0</v>
      </c>
      <c r="N36" s="12">
        <v>14</v>
      </c>
      <c r="O36" s="13">
        <v>6</v>
      </c>
      <c r="P36" s="18">
        <v>0</v>
      </c>
    </row>
    <row r="37" spans="1:17" ht="13.5" customHeight="1" thickBot="1" x14ac:dyDescent="0.3">
      <c r="A37" s="20" t="s">
        <v>103</v>
      </c>
      <c r="B37" s="29" t="s">
        <v>150</v>
      </c>
      <c r="C37" s="10" t="s">
        <v>139</v>
      </c>
      <c r="D37" s="15" t="s">
        <v>10</v>
      </c>
      <c r="E37" s="16"/>
      <c r="F37" s="17"/>
      <c r="G37" s="18"/>
      <c r="H37" s="12"/>
      <c r="I37" s="13"/>
      <c r="J37" s="18"/>
      <c r="K37" s="12">
        <v>13</v>
      </c>
      <c r="L37" s="13">
        <v>3</v>
      </c>
      <c r="M37" s="18">
        <v>0</v>
      </c>
      <c r="N37" s="12">
        <v>14</v>
      </c>
      <c r="O37" s="13">
        <v>6</v>
      </c>
      <c r="P37" s="18">
        <v>8</v>
      </c>
    </row>
    <row r="38" spans="1:17" s="2" customFormat="1" ht="13.5" customHeight="1" thickBot="1" x14ac:dyDescent="0.3">
      <c r="A38" s="20" t="s">
        <v>128</v>
      </c>
      <c r="B38" s="29" t="s">
        <v>149</v>
      </c>
      <c r="C38" s="10" t="s">
        <v>143</v>
      </c>
      <c r="D38" s="15" t="s">
        <v>3</v>
      </c>
      <c r="E38" s="16">
        <v>0</v>
      </c>
      <c r="F38" s="17">
        <v>0</v>
      </c>
      <c r="G38" s="18">
        <v>0</v>
      </c>
      <c r="H38" s="12">
        <v>11</v>
      </c>
      <c r="I38" s="13">
        <v>2</v>
      </c>
      <c r="J38" s="18">
        <v>0</v>
      </c>
      <c r="K38" s="12">
        <v>8</v>
      </c>
      <c r="L38" s="13">
        <v>5</v>
      </c>
      <c r="M38" s="18">
        <v>3</v>
      </c>
      <c r="N38" s="12">
        <v>13</v>
      </c>
      <c r="O38" s="13">
        <v>3</v>
      </c>
      <c r="P38" s="18">
        <v>1</v>
      </c>
    </row>
    <row r="39" spans="1:17" s="2" customFormat="1" ht="13.5" customHeight="1" thickBot="1" x14ac:dyDescent="0.3">
      <c r="A39" s="20" t="s">
        <v>58</v>
      </c>
      <c r="B39" s="29" t="s">
        <v>150</v>
      </c>
      <c r="C39" s="10" t="s">
        <v>140</v>
      </c>
      <c r="D39" s="15" t="s">
        <v>10</v>
      </c>
      <c r="E39" s="16">
        <v>9</v>
      </c>
      <c r="F39" s="17">
        <v>1</v>
      </c>
      <c r="G39" s="18">
        <v>0</v>
      </c>
      <c r="H39" s="12"/>
      <c r="I39" s="13"/>
      <c r="J39" s="18"/>
      <c r="K39" s="12">
        <v>14</v>
      </c>
      <c r="L39" s="13">
        <v>3</v>
      </c>
      <c r="M39" s="18">
        <v>0</v>
      </c>
      <c r="N39" s="12">
        <v>12</v>
      </c>
      <c r="O39" s="13">
        <v>5</v>
      </c>
      <c r="P39" s="18">
        <v>0</v>
      </c>
    </row>
    <row r="40" spans="1:17" s="2" customFormat="1" ht="13.5" customHeight="1" thickBot="1" x14ac:dyDescent="0.3">
      <c r="A40" s="9" t="s">
        <v>123</v>
      </c>
      <c r="B40" s="31" t="s">
        <v>149</v>
      </c>
      <c r="C40" s="10" t="s">
        <v>144</v>
      </c>
      <c r="D40" s="15" t="s">
        <v>3</v>
      </c>
      <c r="E40" s="16">
        <v>0</v>
      </c>
      <c r="F40" s="17">
        <v>0</v>
      </c>
      <c r="G40" s="18">
        <v>0</v>
      </c>
      <c r="H40" s="12">
        <v>0</v>
      </c>
      <c r="I40" s="13">
        <v>0</v>
      </c>
      <c r="J40" s="18">
        <v>0</v>
      </c>
      <c r="K40" s="12">
        <v>19</v>
      </c>
      <c r="L40" s="13">
        <v>8</v>
      </c>
      <c r="M40" s="18">
        <v>5</v>
      </c>
      <c r="N40" s="12">
        <v>11</v>
      </c>
      <c r="O40" s="13">
        <v>7</v>
      </c>
      <c r="P40" s="18">
        <v>3</v>
      </c>
    </row>
    <row r="41" spans="1:17" s="2" customFormat="1" ht="13.5" customHeight="1" thickBot="1" x14ac:dyDescent="0.3">
      <c r="A41" s="20" t="s">
        <v>17</v>
      </c>
      <c r="B41" s="29" t="s">
        <v>149</v>
      </c>
      <c r="C41" s="10" t="s">
        <v>137</v>
      </c>
      <c r="D41" s="15" t="s">
        <v>12</v>
      </c>
      <c r="E41" s="16">
        <v>34</v>
      </c>
      <c r="F41" s="17">
        <v>6</v>
      </c>
      <c r="G41" s="18">
        <v>0</v>
      </c>
      <c r="H41" s="12">
        <v>27</v>
      </c>
      <c r="I41" s="13">
        <v>4</v>
      </c>
      <c r="J41" s="18">
        <v>0</v>
      </c>
      <c r="K41" s="12">
        <v>8</v>
      </c>
      <c r="L41" s="13">
        <v>2</v>
      </c>
      <c r="M41" s="18">
        <v>0</v>
      </c>
      <c r="N41" s="12">
        <v>9</v>
      </c>
      <c r="O41" s="13">
        <v>2</v>
      </c>
      <c r="P41" s="18">
        <v>0</v>
      </c>
    </row>
    <row r="42" spans="1:17" ht="13.5" customHeight="1" thickBot="1" x14ac:dyDescent="0.3">
      <c r="A42" s="20" t="s">
        <v>16</v>
      </c>
      <c r="B42" s="29" t="s">
        <v>149</v>
      </c>
      <c r="C42" s="19" t="s">
        <v>137</v>
      </c>
      <c r="D42" s="15" t="s">
        <v>12</v>
      </c>
      <c r="E42" s="16">
        <v>13</v>
      </c>
      <c r="F42" s="17">
        <v>3</v>
      </c>
      <c r="G42" s="18">
        <v>0</v>
      </c>
      <c r="H42" s="12">
        <v>20</v>
      </c>
      <c r="I42" s="13">
        <v>7</v>
      </c>
      <c r="J42" s="18">
        <v>6</v>
      </c>
      <c r="K42" s="12">
        <v>11</v>
      </c>
      <c r="L42" s="13">
        <v>4</v>
      </c>
      <c r="M42" s="18">
        <v>0</v>
      </c>
      <c r="N42" s="12">
        <v>8</v>
      </c>
      <c r="O42" s="13">
        <v>2</v>
      </c>
      <c r="P42" s="18">
        <v>0</v>
      </c>
    </row>
    <row r="43" spans="1:17" s="2" customFormat="1" ht="13.5" customHeight="1" thickBot="1" x14ac:dyDescent="0.3">
      <c r="A43" s="20" t="s">
        <v>5</v>
      </c>
      <c r="B43" s="29" t="s">
        <v>149</v>
      </c>
      <c r="C43" s="19" t="s">
        <v>137</v>
      </c>
      <c r="D43" s="15" t="s">
        <v>12</v>
      </c>
      <c r="E43" s="16">
        <v>26</v>
      </c>
      <c r="F43" s="17">
        <v>3</v>
      </c>
      <c r="G43" s="18">
        <v>0</v>
      </c>
      <c r="H43" s="12">
        <v>11</v>
      </c>
      <c r="I43" s="13">
        <v>2</v>
      </c>
      <c r="J43" s="18">
        <v>0</v>
      </c>
      <c r="K43" s="12">
        <v>9</v>
      </c>
      <c r="L43" s="13">
        <v>2</v>
      </c>
      <c r="M43" s="18">
        <v>0</v>
      </c>
      <c r="N43" s="12">
        <v>8</v>
      </c>
      <c r="O43" s="13">
        <v>1</v>
      </c>
      <c r="P43" s="18">
        <v>0</v>
      </c>
    </row>
    <row r="44" spans="1:17" ht="13.5" customHeight="1" thickBot="1" x14ac:dyDescent="0.3">
      <c r="A44" s="9" t="s">
        <v>123</v>
      </c>
      <c r="B44" s="31" t="s">
        <v>149</v>
      </c>
      <c r="C44" s="19" t="s">
        <v>143</v>
      </c>
      <c r="D44" s="15" t="s">
        <v>3</v>
      </c>
      <c r="E44" s="16">
        <v>0</v>
      </c>
      <c r="F44" s="17">
        <v>0</v>
      </c>
      <c r="G44" s="18">
        <v>0</v>
      </c>
      <c r="H44" s="12">
        <v>0</v>
      </c>
      <c r="I44" s="13">
        <v>0</v>
      </c>
      <c r="J44" s="18">
        <v>0</v>
      </c>
      <c r="K44" s="12">
        <v>3</v>
      </c>
      <c r="L44" s="13">
        <v>1</v>
      </c>
      <c r="M44" s="18">
        <v>2</v>
      </c>
      <c r="N44" s="12">
        <v>7</v>
      </c>
      <c r="O44" s="13">
        <v>0</v>
      </c>
      <c r="P44" s="18">
        <v>1</v>
      </c>
    </row>
    <row r="45" spans="1:17" ht="13.5" customHeight="1" thickBot="1" x14ac:dyDescent="0.3">
      <c r="A45" s="9" t="s">
        <v>18</v>
      </c>
      <c r="B45" s="31" t="s">
        <v>149</v>
      </c>
      <c r="C45" s="19" t="s">
        <v>141</v>
      </c>
      <c r="D45" s="15" t="s">
        <v>12</v>
      </c>
      <c r="E45" s="16">
        <v>25</v>
      </c>
      <c r="F45" s="17">
        <v>11</v>
      </c>
      <c r="G45" s="18">
        <v>4</v>
      </c>
      <c r="H45" s="12">
        <v>20</v>
      </c>
      <c r="I45" s="13">
        <v>9</v>
      </c>
      <c r="J45" s="18">
        <v>6</v>
      </c>
      <c r="K45" s="12">
        <v>13</v>
      </c>
      <c r="L45" s="13">
        <v>10</v>
      </c>
      <c r="M45" s="18">
        <v>4</v>
      </c>
      <c r="N45" s="12">
        <v>7</v>
      </c>
      <c r="O45" s="13">
        <v>5</v>
      </c>
      <c r="P45" s="18">
        <v>4</v>
      </c>
    </row>
    <row r="46" spans="1:17" ht="13.5" customHeight="1" thickBot="1" x14ac:dyDescent="0.3">
      <c r="A46" s="9" t="s">
        <v>126</v>
      </c>
      <c r="B46" s="31" t="s">
        <v>149</v>
      </c>
      <c r="C46" s="19" t="s">
        <v>143</v>
      </c>
      <c r="D46" s="15" t="s">
        <v>3</v>
      </c>
      <c r="E46" s="16">
        <v>22</v>
      </c>
      <c r="F46" s="17">
        <v>6</v>
      </c>
      <c r="G46" s="18">
        <v>5</v>
      </c>
      <c r="H46" s="12">
        <v>17</v>
      </c>
      <c r="I46" s="13">
        <v>7</v>
      </c>
      <c r="J46" s="18">
        <v>7</v>
      </c>
      <c r="K46" s="12">
        <v>15</v>
      </c>
      <c r="L46" s="13">
        <v>4</v>
      </c>
      <c r="M46" s="18">
        <v>4</v>
      </c>
      <c r="N46" s="12">
        <v>6</v>
      </c>
      <c r="O46" s="13">
        <v>2</v>
      </c>
      <c r="P46" s="18">
        <v>1</v>
      </c>
    </row>
    <row r="47" spans="1:17" ht="13.5" customHeight="1" x14ac:dyDescent="0.25">
      <c r="A47" s="41" t="s">
        <v>58</v>
      </c>
      <c r="B47" s="41" t="s">
        <v>150</v>
      </c>
      <c r="C47" s="43" t="s">
        <v>138</v>
      </c>
      <c r="D47" s="44" t="s">
        <v>10</v>
      </c>
      <c r="E47" s="32">
        <v>11</v>
      </c>
      <c r="F47" s="33">
        <v>3</v>
      </c>
      <c r="G47" s="34">
        <v>6</v>
      </c>
      <c r="H47" s="32">
        <v>16</v>
      </c>
      <c r="I47" s="33">
        <v>6</v>
      </c>
      <c r="J47" s="34">
        <v>9</v>
      </c>
      <c r="K47" s="32">
        <v>12</v>
      </c>
      <c r="L47" s="33">
        <v>2</v>
      </c>
      <c r="M47" s="34">
        <v>0</v>
      </c>
      <c r="N47" s="32">
        <v>6</v>
      </c>
      <c r="O47" s="33">
        <v>0</v>
      </c>
      <c r="P47" s="34">
        <v>0</v>
      </c>
    </row>
    <row r="48" spans="1:17" ht="13.5" customHeight="1" x14ac:dyDescent="0.25">
      <c r="E48" s="2">
        <f>SUBTOTAL(9,E4:E47)</f>
        <v>2409</v>
      </c>
      <c r="F48" s="2">
        <f t="shared" ref="F48:O48" si="1">SUBTOTAL(9,F4:F47)</f>
        <v>616</v>
      </c>
      <c r="G48" s="2">
        <f t="shared" si="1"/>
        <v>490</v>
      </c>
      <c r="H48" s="2">
        <f t="shared" si="1"/>
        <v>2928</v>
      </c>
      <c r="I48" s="2">
        <f t="shared" si="1"/>
        <v>795</v>
      </c>
      <c r="J48" s="2">
        <f t="shared" si="1"/>
        <v>613</v>
      </c>
      <c r="K48" s="2">
        <f>SUBTOTAL(9,K4:K47)</f>
        <v>2911</v>
      </c>
      <c r="L48" s="2">
        <f t="shared" si="1"/>
        <v>865</v>
      </c>
      <c r="M48" s="2">
        <f t="shared" si="1"/>
        <v>623</v>
      </c>
      <c r="N48" s="2">
        <f t="shared" si="1"/>
        <v>2692</v>
      </c>
      <c r="O48" s="2">
        <f t="shared" si="1"/>
        <v>809</v>
      </c>
      <c r="P48" s="95">
        <v>614</v>
      </c>
      <c r="Q48" s="98"/>
    </row>
    <row r="49" spans="1:16" s="2" customFormat="1" ht="13.5" customHeight="1" x14ac:dyDescent="0.25"/>
    <row r="50" spans="1:16" s="2" customFormat="1" ht="13.5" customHeight="1" thickBot="1" x14ac:dyDescent="0.3">
      <c r="E50" s="22">
        <v>2015</v>
      </c>
      <c r="F50" s="23"/>
      <c r="G50" s="24"/>
      <c r="H50" s="22">
        <v>2016</v>
      </c>
      <c r="I50" s="23"/>
      <c r="J50" s="24"/>
      <c r="K50" s="22">
        <v>2017</v>
      </c>
      <c r="L50" s="23"/>
      <c r="M50" s="24"/>
      <c r="N50" s="137">
        <v>2018</v>
      </c>
      <c r="O50" s="138"/>
      <c r="P50" s="138"/>
    </row>
    <row r="51" spans="1:16" s="2" customFormat="1" ht="13.5" customHeight="1" thickBot="1" x14ac:dyDescent="0.3">
      <c r="E51" s="24" t="s">
        <v>20</v>
      </c>
      <c r="F51" s="24" t="s">
        <v>21</v>
      </c>
      <c r="G51" s="24" t="s">
        <v>136</v>
      </c>
      <c r="H51" s="24" t="s">
        <v>20</v>
      </c>
      <c r="I51" s="24" t="s">
        <v>21</v>
      </c>
      <c r="J51" s="24" t="s">
        <v>136</v>
      </c>
      <c r="K51" s="24" t="s">
        <v>20</v>
      </c>
      <c r="L51" s="24" t="s">
        <v>21</v>
      </c>
      <c r="M51" s="24" t="s">
        <v>136</v>
      </c>
      <c r="N51" s="24" t="s">
        <v>20</v>
      </c>
      <c r="O51" s="24" t="s">
        <v>21</v>
      </c>
      <c r="P51" s="7" t="s">
        <v>136</v>
      </c>
    </row>
    <row r="52" spans="1:16" s="2" customFormat="1" ht="13.5" customHeight="1" x14ac:dyDescent="0.25">
      <c r="A52" s="2" t="s">
        <v>154</v>
      </c>
    </row>
    <row r="53" spans="1:16" s="2" customFormat="1" ht="13.5" customHeight="1" x14ac:dyDescent="0.25">
      <c r="A53" s="2" t="s">
        <v>155</v>
      </c>
      <c r="D53" s="2" t="s">
        <v>155</v>
      </c>
      <c r="E53" s="2">
        <v>1759</v>
      </c>
      <c r="F53" s="2">
        <v>408</v>
      </c>
      <c r="G53" s="2">
        <v>324</v>
      </c>
      <c r="H53" s="2">
        <v>2055</v>
      </c>
      <c r="I53" s="2">
        <v>509</v>
      </c>
      <c r="J53" s="2">
        <v>387</v>
      </c>
      <c r="K53" s="2">
        <v>1663</v>
      </c>
      <c r="L53" s="2">
        <v>420</v>
      </c>
      <c r="M53" s="2">
        <v>306</v>
      </c>
      <c r="N53" s="2">
        <v>1607</v>
      </c>
      <c r="O53" s="2">
        <v>430</v>
      </c>
      <c r="P53" s="2">
        <v>336</v>
      </c>
    </row>
    <row r="54" spans="1:16" s="2" customFormat="1" ht="13.5" customHeight="1" x14ac:dyDescent="0.25">
      <c r="A54" s="2" t="s">
        <v>158</v>
      </c>
      <c r="D54" s="2" t="s">
        <v>158</v>
      </c>
      <c r="E54" s="2">
        <v>56</v>
      </c>
      <c r="F54" s="2">
        <v>21</v>
      </c>
      <c r="G54" s="2">
        <v>10</v>
      </c>
      <c r="H54" s="2">
        <v>43</v>
      </c>
      <c r="I54" s="2">
        <v>17</v>
      </c>
      <c r="J54" s="2">
        <v>13</v>
      </c>
      <c r="K54" s="2">
        <v>32</v>
      </c>
      <c r="L54" s="2">
        <v>20</v>
      </c>
      <c r="M54" s="2">
        <v>8</v>
      </c>
      <c r="N54" s="2">
        <v>28</v>
      </c>
      <c r="O54" s="2">
        <v>16</v>
      </c>
      <c r="P54" s="2">
        <v>124</v>
      </c>
    </row>
    <row r="55" spans="1:16" s="2" customFormat="1" ht="13.5" customHeight="1" x14ac:dyDescent="0.25">
      <c r="A55" s="2" t="s">
        <v>167</v>
      </c>
      <c r="D55" s="2" t="s">
        <v>167</v>
      </c>
      <c r="E55" s="35">
        <v>473</v>
      </c>
      <c r="F55" s="2">
        <v>166</v>
      </c>
      <c r="G55" s="2">
        <v>111</v>
      </c>
      <c r="H55" s="35">
        <v>703</v>
      </c>
      <c r="I55" s="35">
        <v>229</v>
      </c>
      <c r="J55" s="35">
        <v>160</v>
      </c>
      <c r="K55" s="35">
        <v>982</v>
      </c>
      <c r="L55" s="35">
        <v>368</v>
      </c>
      <c r="M55" s="35">
        <v>240</v>
      </c>
      <c r="N55" s="35">
        <v>825</v>
      </c>
      <c r="O55" s="35">
        <v>311</v>
      </c>
      <c r="P55" s="35">
        <v>78</v>
      </c>
    </row>
    <row r="56" spans="1:16" s="2" customFormat="1" ht="13.5" customHeight="1" x14ac:dyDescent="0.25">
      <c r="A56" s="2" t="s">
        <v>159</v>
      </c>
      <c r="D56" s="2" t="s">
        <v>159</v>
      </c>
      <c r="E56" s="35">
        <v>121</v>
      </c>
      <c r="F56" s="35">
        <v>21</v>
      </c>
      <c r="G56" s="35">
        <v>45</v>
      </c>
      <c r="H56" s="35">
        <v>127</v>
      </c>
      <c r="I56" s="35">
        <v>40</v>
      </c>
      <c r="J56" s="35">
        <v>53</v>
      </c>
      <c r="K56" s="35">
        <v>234</v>
      </c>
      <c r="L56" s="35">
        <v>57</v>
      </c>
      <c r="M56" s="35">
        <v>69</v>
      </c>
      <c r="N56" s="35">
        <v>232</v>
      </c>
      <c r="O56" s="35">
        <v>52</v>
      </c>
      <c r="P56" s="35">
        <v>76</v>
      </c>
    </row>
    <row r="57" spans="1:16" s="2" customFormat="1" ht="13.5" customHeight="1" x14ac:dyDescent="0.25"/>
    <row r="58" spans="1:16" s="2" customFormat="1" ht="13.5" customHeight="1" x14ac:dyDescent="0.25"/>
    <row r="59" spans="1:16" ht="13.5" customHeight="1" thickBot="1" x14ac:dyDescent="0.3">
      <c r="E59" s="22">
        <v>2015</v>
      </c>
      <c r="F59" s="23"/>
      <c r="G59" s="24"/>
      <c r="H59" s="22">
        <v>2016</v>
      </c>
      <c r="I59" s="23"/>
      <c r="J59" s="24"/>
      <c r="K59" s="22">
        <v>2017</v>
      </c>
      <c r="L59" s="23"/>
      <c r="M59" s="24"/>
      <c r="N59" s="137">
        <v>2018</v>
      </c>
      <c r="O59" s="138"/>
      <c r="P59" s="138"/>
    </row>
    <row r="60" spans="1:16" ht="13.5" customHeight="1" thickBot="1" x14ac:dyDescent="0.3">
      <c r="A60" s="2" t="s">
        <v>215</v>
      </c>
      <c r="E60" s="24" t="s">
        <v>20</v>
      </c>
      <c r="F60" s="24" t="s">
        <v>21</v>
      </c>
      <c r="G60" s="24" t="s">
        <v>136</v>
      </c>
      <c r="H60" s="24" t="s">
        <v>20</v>
      </c>
      <c r="I60" s="24" t="s">
        <v>21</v>
      </c>
      <c r="J60" s="24" t="s">
        <v>136</v>
      </c>
      <c r="K60" s="24" t="s">
        <v>20</v>
      </c>
      <c r="L60" s="24" t="s">
        <v>21</v>
      </c>
      <c r="M60" s="24" t="s">
        <v>136</v>
      </c>
      <c r="N60" s="24" t="s">
        <v>20</v>
      </c>
      <c r="O60" s="24" t="s">
        <v>21</v>
      </c>
      <c r="P60" s="7" t="s">
        <v>136</v>
      </c>
    </row>
    <row r="61" spans="1:16" ht="13.5" customHeight="1" x14ac:dyDescent="0.25">
      <c r="A61" s="2" t="s">
        <v>174</v>
      </c>
      <c r="D61" s="2" t="s">
        <v>174</v>
      </c>
      <c r="E61" s="2">
        <v>1513</v>
      </c>
      <c r="F61" s="2">
        <v>393</v>
      </c>
      <c r="G61" s="2">
        <v>308</v>
      </c>
      <c r="H61" s="6">
        <v>1703</v>
      </c>
      <c r="I61" s="6">
        <v>461</v>
      </c>
      <c r="J61" s="6">
        <v>371</v>
      </c>
      <c r="K61" s="6">
        <v>1448</v>
      </c>
      <c r="L61" s="6">
        <v>405</v>
      </c>
      <c r="M61" s="6">
        <v>296</v>
      </c>
      <c r="N61" s="6">
        <v>1399</v>
      </c>
      <c r="O61" s="6">
        <v>366</v>
      </c>
      <c r="P61" s="6">
        <v>250</v>
      </c>
    </row>
    <row r="62" spans="1:16" ht="13.5" customHeight="1" x14ac:dyDescent="0.25">
      <c r="A62" s="2" t="s">
        <v>175</v>
      </c>
      <c r="D62" s="2" t="s">
        <v>175</v>
      </c>
      <c r="E62" s="2">
        <v>896</v>
      </c>
      <c r="F62" s="2">
        <v>223</v>
      </c>
      <c r="G62" s="2">
        <v>182</v>
      </c>
      <c r="H62" s="6">
        <v>1225</v>
      </c>
      <c r="I62" s="6">
        <v>334</v>
      </c>
      <c r="J62" s="6">
        <v>242</v>
      </c>
      <c r="K62" s="6">
        <v>1463</v>
      </c>
      <c r="L62" s="6">
        <v>460</v>
      </c>
      <c r="M62" s="6">
        <v>327</v>
      </c>
      <c r="N62" s="6">
        <v>1293</v>
      </c>
      <c r="O62" s="6">
        <v>443</v>
      </c>
      <c r="P62" s="6">
        <v>364</v>
      </c>
    </row>
    <row r="63" spans="1:16" ht="13.5" customHeight="1" x14ac:dyDescent="0.25"/>
    <row r="64" spans="1:16" ht="13.5" customHeight="1" x14ac:dyDescent="0.25">
      <c r="A64" s="2" t="s">
        <v>152</v>
      </c>
      <c r="E64" s="2">
        <v>2409</v>
      </c>
      <c r="F64" s="2">
        <v>616</v>
      </c>
      <c r="G64" s="2">
        <v>490</v>
      </c>
      <c r="H64" s="6">
        <v>2928</v>
      </c>
      <c r="I64" s="6">
        <v>795</v>
      </c>
      <c r="J64" s="6">
        <v>613</v>
      </c>
      <c r="K64" s="6">
        <v>2911</v>
      </c>
      <c r="L64" s="6">
        <v>865</v>
      </c>
      <c r="M64" s="6">
        <v>623</v>
      </c>
      <c r="N64" s="6">
        <v>2692</v>
      </c>
      <c r="O64" s="6">
        <v>809</v>
      </c>
    </row>
    <row r="65" spans="1:16" ht="13.5" customHeight="1" x14ac:dyDescent="0.25">
      <c r="A65" s="55" t="s">
        <v>172</v>
      </c>
      <c r="B65" s="35"/>
    </row>
    <row r="66" spans="1:16" ht="13.5" customHeight="1" x14ac:dyDescent="0.25">
      <c r="A66" s="35" t="s">
        <v>149</v>
      </c>
      <c r="B66" s="35"/>
      <c r="E66" s="2">
        <v>2389</v>
      </c>
      <c r="F66" s="2">
        <v>612</v>
      </c>
      <c r="G66" s="2">
        <v>484</v>
      </c>
      <c r="H66" s="6">
        <v>2885</v>
      </c>
      <c r="I66" s="6">
        <v>780</v>
      </c>
      <c r="J66" s="6">
        <v>595</v>
      </c>
      <c r="K66" s="6">
        <v>2802</v>
      </c>
      <c r="L66" s="6">
        <v>834</v>
      </c>
      <c r="M66" s="6">
        <v>605</v>
      </c>
      <c r="N66" s="6">
        <v>2589</v>
      </c>
      <c r="O66" s="6">
        <v>777</v>
      </c>
      <c r="P66" s="6">
        <v>587</v>
      </c>
    </row>
    <row r="67" spans="1:16" ht="13.5" customHeight="1" x14ac:dyDescent="0.25">
      <c r="A67" s="35" t="s">
        <v>150</v>
      </c>
      <c r="B67" s="35"/>
      <c r="E67" s="2">
        <v>20</v>
      </c>
      <c r="F67" s="2">
        <v>4</v>
      </c>
      <c r="G67" s="2">
        <v>6</v>
      </c>
      <c r="H67" s="6">
        <v>43</v>
      </c>
      <c r="I67" s="6">
        <v>15</v>
      </c>
      <c r="J67" s="6">
        <v>18</v>
      </c>
      <c r="K67" s="6">
        <v>63</v>
      </c>
      <c r="L67" s="6">
        <v>17</v>
      </c>
      <c r="M67" s="6">
        <v>4</v>
      </c>
      <c r="N67" s="6">
        <v>48</v>
      </c>
      <c r="O67" s="6">
        <v>16</v>
      </c>
      <c r="P67" s="6">
        <v>8</v>
      </c>
    </row>
    <row r="68" spans="1:16" ht="13.5" customHeight="1" x14ac:dyDescent="0.25">
      <c r="A68" s="35" t="s">
        <v>153</v>
      </c>
      <c r="B68" s="35"/>
      <c r="E68" s="2">
        <v>0</v>
      </c>
      <c r="F68" s="2">
        <v>0</v>
      </c>
      <c r="G68" s="2">
        <v>0</v>
      </c>
      <c r="H68" s="6">
        <v>0</v>
      </c>
      <c r="I68" s="6">
        <v>0</v>
      </c>
      <c r="J68" s="6">
        <v>0</v>
      </c>
      <c r="K68" s="6">
        <v>46</v>
      </c>
      <c r="L68" s="6">
        <v>14</v>
      </c>
      <c r="M68" s="6">
        <v>14</v>
      </c>
      <c r="N68" s="6">
        <v>55</v>
      </c>
      <c r="O68" s="6">
        <v>16</v>
      </c>
      <c r="P68" s="6">
        <v>19</v>
      </c>
    </row>
    <row r="69" spans="1:16" ht="13.5" customHeight="1" x14ac:dyDescent="0.25">
      <c r="E69" s="2">
        <f t="shared" ref="E69:O69" si="2">SUBTOTAL(9,E66:E68)</f>
        <v>2409</v>
      </c>
      <c r="F69" s="2">
        <f t="shared" si="2"/>
        <v>616</v>
      </c>
      <c r="G69" s="2">
        <f t="shared" si="2"/>
        <v>490</v>
      </c>
      <c r="H69" s="6">
        <f t="shared" si="2"/>
        <v>2928</v>
      </c>
      <c r="I69" s="6">
        <f t="shared" si="2"/>
        <v>795</v>
      </c>
      <c r="J69" s="6">
        <f t="shared" si="2"/>
        <v>613</v>
      </c>
      <c r="K69" s="6">
        <f t="shared" si="2"/>
        <v>2911</v>
      </c>
      <c r="L69" s="6">
        <f t="shared" si="2"/>
        <v>865</v>
      </c>
      <c r="M69" s="6">
        <f t="shared" si="2"/>
        <v>623</v>
      </c>
      <c r="N69" s="6">
        <f t="shared" si="2"/>
        <v>2692</v>
      </c>
      <c r="O69" s="6">
        <f t="shared" si="2"/>
        <v>809</v>
      </c>
      <c r="P69" s="6">
        <f>SUM(P66:P68)</f>
        <v>614</v>
      </c>
    </row>
    <row r="70" spans="1:16" ht="13.5" hidden="1" customHeight="1" x14ac:dyDescent="0.25">
      <c r="A70" s="6" t="s">
        <v>154</v>
      </c>
      <c r="B70" s="6"/>
    </row>
    <row r="71" spans="1:16" ht="13.5" hidden="1" customHeight="1" x14ac:dyDescent="0.25">
      <c r="A71" s="2" t="s">
        <v>155</v>
      </c>
      <c r="E71" s="2">
        <v>1759</v>
      </c>
      <c r="F71" s="2">
        <v>408</v>
      </c>
      <c r="G71" s="2">
        <v>324</v>
      </c>
      <c r="H71" s="6">
        <v>2055</v>
      </c>
      <c r="I71" s="6">
        <v>509</v>
      </c>
      <c r="J71" s="6">
        <v>387</v>
      </c>
      <c r="K71" s="6">
        <v>1663</v>
      </c>
      <c r="L71" s="6">
        <v>420</v>
      </c>
      <c r="M71" s="6">
        <v>306</v>
      </c>
      <c r="N71" s="6">
        <v>1607</v>
      </c>
      <c r="O71" s="6">
        <v>430</v>
      </c>
    </row>
    <row r="72" spans="1:16" ht="13.5" hidden="1" customHeight="1" x14ac:dyDescent="0.25">
      <c r="A72" s="2" t="s">
        <v>156</v>
      </c>
      <c r="E72" s="2">
        <v>1123</v>
      </c>
      <c r="F72" s="2">
        <v>272</v>
      </c>
      <c r="G72" s="2">
        <v>203</v>
      </c>
      <c r="H72" s="6">
        <v>1260</v>
      </c>
      <c r="I72" s="6">
        <v>319</v>
      </c>
      <c r="J72" s="6">
        <v>233</v>
      </c>
      <c r="K72" s="6">
        <v>935</v>
      </c>
      <c r="L72" s="6">
        <v>240</v>
      </c>
      <c r="M72" s="6">
        <v>163</v>
      </c>
      <c r="N72" s="6">
        <v>937</v>
      </c>
      <c r="O72" s="6">
        <v>229</v>
      </c>
    </row>
    <row r="73" spans="1:16" ht="13.5" hidden="1" customHeight="1" x14ac:dyDescent="0.25">
      <c r="A73" s="2" t="s">
        <v>157</v>
      </c>
      <c r="E73" s="2">
        <v>636</v>
      </c>
      <c r="F73" s="2">
        <v>136</v>
      </c>
      <c r="G73" s="2">
        <v>121</v>
      </c>
      <c r="H73" s="6">
        <v>795</v>
      </c>
      <c r="I73" s="6">
        <v>190</v>
      </c>
      <c r="J73" s="6">
        <v>154</v>
      </c>
      <c r="K73" s="6">
        <v>728</v>
      </c>
      <c r="L73" s="6">
        <v>180</v>
      </c>
      <c r="M73" s="6">
        <v>143</v>
      </c>
      <c r="N73" s="6">
        <v>670</v>
      </c>
      <c r="O73" s="6">
        <v>201</v>
      </c>
    </row>
    <row r="74" spans="1:16" ht="13.5" hidden="1" customHeight="1" x14ac:dyDescent="0.25">
      <c r="A74" s="2" t="s">
        <v>158</v>
      </c>
      <c r="E74" s="2">
        <v>56</v>
      </c>
      <c r="F74" s="2">
        <v>21</v>
      </c>
      <c r="G74" s="2">
        <v>10</v>
      </c>
      <c r="H74" s="6">
        <v>43</v>
      </c>
      <c r="I74" s="6">
        <v>17</v>
      </c>
      <c r="J74" s="6">
        <v>13</v>
      </c>
      <c r="K74" s="6">
        <v>32</v>
      </c>
      <c r="L74" s="6">
        <v>20</v>
      </c>
      <c r="M74" s="6">
        <v>8</v>
      </c>
      <c r="N74" s="6">
        <v>28</v>
      </c>
      <c r="O74" s="6">
        <v>16</v>
      </c>
    </row>
    <row r="75" spans="1:16" ht="13.5" hidden="1" customHeight="1" x14ac:dyDescent="0.25">
      <c r="A75" s="2" t="s">
        <v>156</v>
      </c>
      <c r="E75" s="2">
        <v>25</v>
      </c>
      <c r="F75" s="2">
        <v>11</v>
      </c>
      <c r="G75" s="2">
        <v>4</v>
      </c>
      <c r="H75" s="6">
        <v>20</v>
      </c>
      <c r="I75" s="6">
        <v>9</v>
      </c>
      <c r="J75" s="6">
        <v>6</v>
      </c>
      <c r="K75" s="6">
        <v>13</v>
      </c>
      <c r="L75" s="6">
        <v>10</v>
      </c>
      <c r="M75" s="6">
        <v>4</v>
      </c>
      <c r="N75" s="6">
        <v>7</v>
      </c>
      <c r="O75" s="6">
        <v>5</v>
      </c>
    </row>
    <row r="76" spans="1:16" ht="13.5" hidden="1" customHeight="1" x14ac:dyDescent="0.25">
      <c r="A76" s="2" t="s">
        <v>157</v>
      </c>
      <c r="E76" s="2">
        <v>31</v>
      </c>
      <c r="F76" s="2">
        <v>10</v>
      </c>
      <c r="G76" s="2">
        <v>6</v>
      </c>
      <c r="H76" s="6">
        <v>23</v>
      </c>
      <c r="I76" s="6">
        <v>8</v>
      </c>
      <c r="J76" s="6">
        <v>7</v>
      </c>
      <c r="K76" s="6">
        <v>19</v>
      </c>
      <c r="L76" s="6">
        <v>10</v>
      </c>
      <c r="M76" s="6">
        <v>4</v>
      </c>
      <c r="N76" s="6">
        <v>21</v>
      </c>
      <c r="O76" s="6">
        <v>11</v>
      </c>
    </row>
    <row r="77" spans="1:16" ht="13.5" hidden="1" customHeight="1" x14ac:dyDescent="0.25">
      <c r="A77" s="2" t="s">
        <v>159</v>
      </c>
      <c r="E77" s="2">
        <v>121</v>
      </c>
      <c r="F77" s="2">
        <v>21</v>
      </c>
      <c r="G77" s="2">
        <v>45</v>
      </c>
      <c r="H77" s="6">
        <v>127</v>
      </c>
      <c r="I77" s="6">
        <v>40</v>
      </c>
      <c r="J77" s="6">
        <v>53</v>
      </c>
      <c r="K77" s="6">
        <v>234</v>
      </c>
      <c r="L77" s="6">
        <v>57</v>
      </c>
      <c r="M77" s="6">
        <v>69</v>
      </c>
      <c r="N77" s="6">
        <v>232</v>
      </c>
      <c r="O77" s="6">
        <v>52</v>
      </c>
    </row>
    <row r="78" spans="1:16" ht="13.5" hidden="1" customHeight="1" x14ac:dyDescent="0.25">
      <c r="A78" s="2" t="s">
        <v>156</v>
      </c>
      <c r="E78" s="2">
        <v>85</v>
      </c>
      <c r="F78" s="2">
        <v>15</v>
      </c>
      <c r="G78" s="2">
        <v>36</v>
      </c>
      <c r="H78" s="6">
        <v>78</v>
      </c>
      <c r="I78" s="6">
        <v>27</v>
      </c>
      <c r="J78" s="6">
        <v>39</v>
      </c>
      <c r="K78" s="6">
        <v>135</v>
      </c>
      <c r="L78" s="6">
        <v>28</v>
      </c>
      <c r="M78" s="6">
        <v>42</v>
      </c>
      <c r="N78" s="6">
        <v>126</v>
      </c>
      <c r="O78" s="6">
        <v>24</v>
      </c>
    </row>
    <row r="79" spans="1:16" ht="13.5" hidden="1" customHeight="1" x14ac:dyDescent="0.25">
      <c r="A79" s="2" t="s">
        <v>157</v>
      </c>
      <c r="E79" s="2">
        <v>36</v>
      </c>
      <c r="F79" s="2">
        <v>6</v>
      </c>
      <c r="G79" s="2">
        <v>9</v>
      </c>
      <c r="H79" s="6">
        <v>49</v>
      </c>
      <c r="I79" s="6">
        <v>13</v>
      </c>
      <c r="J79" s="6">
        <v>14</v>
      </c>
      <c r="K79" s="6">
        <v>99</v>
      </c>
      <c r="L79" s="6">
        <v>29</v>
      </c>
      <c r="M79" s="6">
        <v>27</v>
      </c>
      <c r="N79" s="6">
        <v>106</v>
      </c>
      <c r="O79" s="6">
        <v>28</v>
      </c>
    </row>
    <row r="80" spans="1:16" ht="13.5" hidden="1" customHeight="1" x14ac:dyDescent="0.25">
      <c r="A80" s="2" t="s">
        <v>167</v>
      </c>
      <c r="E80" s="2">
        <v>473</v>
      </c>
      <c r="F80" s="2">
        <v>166</v>
      </c>
      <c r="G80" s="2">
        <v>111</v>
      </c>
      <c r="H80" s="6">
        <v>703</v>
      </c>
      <c r="I80" s="6">
        <v>229</v>
      </c>
      <c r="J80" s="6">
        <v>160</v>
      </c>
      <c r="K80" s="6">
        <v>982</v>
      </c>
      <c r="L80" s="6">
        <v>368</v>
      </c>
      <c r="M80" s="6">
        <v>240</v>
      </c>
      <c r="N80" s="6">
        <v>825</v>
      </c>
      <c r="O80" s="6">
        <v>311</v>
      </c>
    </row>
    <row r="81" spans="1:15" ht="13.5" hidden="1" customHeight="1" x14ac:dyDescent="0.25">
      <c r="A81" s="2" t="s">
        <v>156</v>
      </c>
      <c r="E81" s="2">
        <v>280</v>
      </c>
      <c r="F81" s="2">
        <v>95</v>
      </c>
      <c r="G81" s="2">
        <v>65</v>
      </c>
      <c r="H81" s="6">
        <v>3445</v>
      </c>
      <c r="I81" s="6">
        <v>106</v>
      </c>
      <c r="J81" s="6">
        <v>93</v>
      </c>
      <c r="K81" s="6">
        <v>365</v>
      </c>
      <c r="L81" s="6">
        <v>127</v>
      </c>
      <c r="M81" s="6">
        <v>87</v>
      </c>
      <c r="N81" s="6">
        <v>329</v>
      </c>
      <c r="O81" s="6">
        <v>108</v>
      </c>
    </row>
    <row r="82" spans="1:15" ht="13.5" hidden="1" customHeight="1" x14ac:dyDescent="0.25">
      <c r="A82" s="2" t="s">
        <v>157</v>
      </c>
      <c r="E82" s="2">
        <v>193</v>
      </c>
      <c r="F82" s="2">
        <v>71</v>
      </c>
      <c r="G82" s="2">
        <v>46</v>
      </c>
      <c r="H82" s="6">
        <v>358</v>
      </c>
      <c r="I82" s="6">
        <v>123</v>
      </c>
      <c r="J82" s="6">
        <v>67</v>
      </c>
      <c r="K82" s="6">
        <v>617</v>
      </c>
      <c r="L82" s="6">
        <v>241</v>
      </c>
      <c r="M82" s="6">
        <v>153</v>
      </c>
      <c r="N82" s="6">
        <v>496</v>
      </c>
      <c r="O82" s="6">
        <v>203</v>
      </c>
    </row>
    <row r="83" spans="1:15" ht="13.5" hidden="1" customHeight="1" x14ac:dyDescent="0.25">
      <c r="A83" s="2" t="s">
        <v>160</v>
      </c>
      <c r="E83" s="2">
        <f>E72+E75+E78+E81</f>
        <v>1513</v>
      </c>
      <c r="F83" s="2">
        <f t="shared" ref="F83:O83" si="3">F72+F75+F78+F81</f>
        <v>393</v>
      </c>
      <c r="G83" s="2">
        <f t="shared" si="3"/>
        <v>308</v>
      </c>
      <c r="H83" s="2">
        <f t="shared" si="3"/>
        <v>4803</v>
      </c>
      <c r="I83" s="2">
        <f t="shared" si="3"/>
        <v>461</v>
      </c>
      <c r="J83" s="2">
        <f t="shared" si="3"/>
        <v>371</v>
      </c>
      <c r="K83" s="2">
        <f t="shared" si="3"/>
        <v>1448</v>
      </c>
      <c r="L83" s="2">
        <f t="shared" si="3"/>
        <v>405</v>
      </c>
      <c r="M83" s="2">
        <f t="shared" si="3"/>
        <v>296</v>
      </c>
      <c r="N83" s="2">
        <f t="shared" si="3"/>
        <v>1399</v>
      </c>
      <c r="O83" s="2">
        <f t="shared" si="3"/>
        <v>366</v>
      </c>
    </row>
    <row r="84" spans="1:15" ht="13.5" hidden="1" customHeight="1" x14ac:dyDescent="0.25">
      <c r="A84" s="2" t="s">
        <v>161</v>
      </c>
      <c r="E84" s="2">
        <f>E73+E76+E79+E82</f>
        <v>896</v>
      </c>
      <c r="F84" s="2">
        <f t="shared" ref="F84:O84" si="4">F73+F76+F79+F82</f>
        <v>223</v>
      </c>
      <c r="G84" s="2">
        <f t="shared" si="4"/>
        <v>182</v>
      </c>
      <c r="H84" s="2">
        <f t="shared" si="4"/>
        <v>1225</v>
      </c>
      <c r="I84" s="2">
        <f t="shared" si="4"/>
        <v>334</v>
      </c>
      <c r="J84" s="2">
        <f t="shared" si="4"/>
        <v>242</v>
      </c>
      <c r="K84" s="2">
        <f t="shared" si="4"/>
        <v>1463</v>
      </c>
      <c r="L84" s="2">
        <f t="shared" si="4"/>
        <v>460</v>
      </c>
      <c r="M84" s="2">
        <f t="shared" si="4"/>
        <v>327</v>
      </c>
      <c r="N84" s="2">
        <f t="shared" si="4"/>
        <v>1293</v>
      </c>
      <c r="O84" s="2">
        <f t="shared" si="4"/>
        <v>443</v>
      </c>
    </row>
    <row r="85" spans="1:15" ht="13.5" hidden="1" customHeight="1" x14ac:dyDescent="0.25">
      <c r="A85" s="2" t="s">
        <v>165</v>
      </c>
      <c r="E85" s="36">
        <f>E83/E64</f>
        <v>0.62806143628061439</v>
      </c>
      <c r="F85" s="36">
        <f t="shared" ref="F85:O85" si="5">F83/F64</f>
        <v>0.63798701298701299</v>
      </c>
      <c r="G85" s="36">
        <f t="shared" si="5"/>
        <v>0.62857142857142856</v>
      </c>
      <c r="H85" s="36">
        <f t="shared" si="5"/>
        <v>1.6403688524590163</v>
      </c>
      <c r="I85" s="36">
        <f t="shared" si="5"/>
        <v>0.57987421383647797</v>
      </c>
      <c r="J85" s="36">
        <f t="shared" si="5"/>
        <v>0.6052202283849919</v>
      </c>
      <c r="K85" s="36">
        <f t="shared" si="5"/>
        <v>0.49742356578495361</v>
      </c>
      <c r="L85" s="36">
        <f t="shared" si="5"/>
        <v>0.46820809248554912</v>
      </c>
      <c r="M85" s="36">
        <f t="shared" si="5"/>
        <v>0.4751203852327448</v>
      </c>
      <c r="N85" s="36">
        <f t="shared" si="5"/>
        <v>0.51968796433878162</v>
      </c>
      <c r="O85" s="36">
        <f t="shared" si="5"/>
        <v>0.45241038318912236</v>
      </c>
    </row>
    <row r="86" spans="1:15" ht="13.5" hidden="1" customHeight="1" x14ac:dyDescent="0.25">
      <c r="A86" s="2" t="s">
        <v>166</v>
      </c>
      <c r="E86" s="36">
        <f>E84/E64</f>
        <v>0.37193856371938566</v>
      </c>
      <c r="F86" s="36">
        <f t="shared" ref="F86:O86" si="6">F84/F64</f>
        <v>0.36201298701298701</v>
      </c>
      <c r="G86" s="36">
        <f t="shared" si="6"/>
        <v>0.37142857142857144</v>
      </c>
      <c r="H86" s="36">
        <f t="shared" si="6"/>
        <v>0.41837431693989069</v>
      </c>
      <c r="I86" s="36">
        <f t="shared" si="6"/>
        <v>0.42012578616352203</v>
      </c>
      <c r="J86" s="36">
        <f t="shared" si="6"/>
        <v>0.39477977161500816</v>
      </c>
      <c r="K86" s="36">
        <f t="shared" si="6"/>
        <v>0.50257643421504639</v>
      </c>
      <c r="L86" s="36">
        <f t="shared" si="6"/>
        <v>0.53179190751445082</v>
      </c>
      <c r="M86" s="36">
        <f t="shared" si="6"/>
        <v>0.5248796147672552</v>
      </c>
      <c r="N86" s="36">
        <f t="shared" si="6"/>
        <v>0.48031203566121844</v>
      </c>
      <c r="O86" s="36">
        <f t="shared" si="6"/>
        <v>0.54758961681087759</v>
      </c>
    </row>
    <row r="87" spans="1:15" ht="13.5" hidden="1" customHeight="1" x14ac:dyDescent="0.25">
      <c r="A87" s="2" t="s">
        <v>162</v>
      </c>
      <c r="E87" s="36">
        <f>E71/E64</f>
        <v>0.73017849730178497</v>
      </c>
      <c r="F87" s="36">
        <f t="shared" ref="F87:O87" si="7">F71/F64</f>
        <v>0.66233766233766234</v>
      </c>
      <c r="G87" s="36">
        <f t="shared" si="7"/>
        <v>0.66122448979591841</v>
      </c>
      <c r="H87" s="36">
        <f t="shared" si="7"/>
        <v>0.70184426229508201</v>
      </c>
      <c r="I87" s="36">
        <f t="shared" si="7"/>
        <v>0.64025157232704399</v>
      </c>
      <c r="J87" s="36">
        <f t="shared" si="7"/>
        <v>0.63132137030995106</v>
      </c>
      <c r="K87" s="36">
        <f t="shared" si="7"/>
        <v>0.57128134661628305</v>
      </c>
      <c r="L87" s="36">
        <f t="shared" si="7"/>
        <v>0.48554913294797686</v>
      </c>
      <c r="M87" s="36">
        <f t="shared" si="7"/>
        <v>0.4911717495987159</v>
      </c>
      <c r="N87" s="36">
        <f t="shared" si="7"/>
        <v>0.59695393759286774</v>
      </c>
      <c r="O87" s="36">
        <f t="shared" si="7"/>
        <v>0.53152039555006181</v>
      </c>
    </row>
    <row r="88" spans="1:15" ht="13.5" hidden="1" customHeight="1" x14ac:dyDescent="0.25">
      <c r="A88" s="2" t="s">
        <v>163</v>
      </c>
      <c r="E88" s="36">
        <f>E74/E64</f>
        <v>2.3246160232461604E-2</v>
      </c>
      <c r="F88" s="36">
        <f t="shared" ref="F88:O88" si="8">F74/F64</f>
        <v>3.4090909090909088E-2</v>
      </c>
      <c r="G88" s="36">
        <f t="shared" si="8"/>
        <v>2.0408163265306121E-2</v>
      </c>
      <c r="H88" s="36">
        <f t="shared" si="8"/>
        <v>1.4685792349726777E-2</v>
      </c>
      <c r="I88" s="36">
        <f t="shared" si="8"/>
        <v>2.1383647798742137E-2</v>
      </c>
      <c r="J88" s="36">
        <f t="shared" si="8"/>
        <v>2.1207177814029365E-2</v>
      </c>
      <c r="K88" s="36">
        <f t="shared" si="8"/>
        <v>1.099278598419787E-2</v>
      </c>
      <c r="L88" s="36">
        <f t="shared" si="8"/>
        <v>2.3121387283236993E-2</v>
      </c>
      <c r="M88" s="36">
        <f t="shared" si="8"/>
        <v>1.2841091492776886E-2</v>
      </c>
      <c r="N88" s="36">
        <f t="shared" si="8"/>
        <v>1.0401188707280832E-2</v>
      </c>
      <c r="O88" s="36">
        <f t="shared" si="8"/>
        <v>1.9777503090234856E-2</v>
      </c>
    </row>
    <row r="89" spans="1:15" ht="13.5" hidden="1" customHeight="1" x14ac:dyDescent="0.25">
      <c r="A89" s="2" t="s">
        <v>164</v>
      </c>
      <c r="E89" s="36">
        <f>E77/E64</f>
        <v>5.0228310502283102E-2</v>
      </c>
      <c r="F89" s="36">
        <f t="shared" ref="F89:O89" si="9">F77/F64</f>
        <v>3.4090909090909088E-2</v>
      </c>
      <c r="G89" s="36">
        <f t="shared" si="9"/>
        <v>9.1836734693877556E-2</v>
      </c>
      <c r="H89" s="36">
        <f t="shared" si="9"/>
        <v>4.337431693989071E-2</v>
      </c>
      <c r="I89" s="36">
        <f t="shared" si="9"/>
        <v>5.0314465408805034E-2</v>
      </c>
      <c r="J89" s="36">
        <f t="shared" si="9"/>
        <v>8.6460032626427402E-2</v>
      </c>
      <c r="K89" s="36">
        <f t="shared" si="9"/>
        <v>8.0384747509446922E-2</v>
      </c>
      <c r="L89" s="36">
        <f t="shared" si="9"/>
        <v>6.5895953757225428E-2</v>
      </c>
      <c r="M89" s="36">
        <f t="shared" si="9"/>
        <v>0.11075441412520064</v>
      </c>
      <c r="N89" s="36">
        <f t="shared" si="9"/>
        <v>8.6181277860326894E-2</v>
      </c>
      <c r="O89" s="36">
        <f t="shared" si="9"/>
        <v>6.4276885043263288E-2</v>
      </c>
    </row>
    <row r="90" spans="1:15" ht="13.5" hidden="1" customHeight="1" x14ac:dyDescent="0.25">
      <c r="A90" s="2" t="s">
        <v>168</v>
      </c>
      <c r="E90" s="36">
        <f>E80/E64</f>
        <v>0.19634703196347031</v>
      </c>
      <c r="F90" s="36">
        <f t="shared" ref="F90:O90" si="10">F80/F64</f>
        <v>0.26948051948051949</v>
      </c>
      <c r="G90" s="36">
        <f t="shared" si="10"/>
        <v>0.22653061224489796</v>
      </c>
      <c r="H90" s="36">
        <f t="shared" si="10"/>
        <v>0.24009562841530055</v>
      </c>
      <c r="I90" s="36">
        <f t="shared" si="10"/>
        <v>0.2880503144654088</v>
      </c>
      <c r="J90" s="36">
        <f t="shared" si="10"/>
        <v>0.26101141924959215</v>
      </c>
      <c r="K90" s="36">
        <f t="shared" si="10"/>
        <v>0.33734111989007215</v>
      </c>
      <c r="L90" s="36">
        <f t="shared" si="10"/>
        <v>0.4254335260115607</v>
      </c>
      <c r="M90" s="36">
        <f t="shared" si="10"/>
        <v>0.3852327447833066</v>
      </c>
      <c r="N90" s="36">
        <f t="shared" si="10"/>
        <v>0.30646359583952454</v>
      </c>
      <c r="O90" s="36">
        <f t="shared" si="10"/>
        <v>0.38442521631644005</v>
      </c>
    </row>
    <row r="91" spans="1:15" ht="13.5" hidden="1" customHeight="1" x14ac:dyDescent="0.25"/>
    <row r="92" spans="1:15" ht="13.5" customHeight="1" x14ac:dyDescent="0.25"/>
    <row r="93" spans="1:15" ht="13.5" customHeight="1" x14ac:dyDescent="0.25">
      <c r="A93" s="6" t="s">
        <v>169</v>
      </c>
    </row>
    <row r="94" spans="1:15" ht="13.5" customHeight="1" x14ac:dyDescent="0.25">
      <c r="A94" s="2" t="s">
        <v>187</v>
      </c>
      <c r="E94" s="2">
        <v>405</v>
      </c>
      <c r="F94" s="2">
        <v>118</v>
      </c>
      <c r="G94" s="2">
        <v>101</v>
      </c>
      <c r="H94" s="6">
        <v>500</v>
      </c>
      <c r="I94" s="6">
        <v>160</v>
      </c>
      <c r="J94" s="6">
        <v>149</v>
      </c>
      <c r="K94" s="6">
        <v>661</v>
      </c>
      <c r="L94" s="6">
        <v>213</v>
      </c>
      <c r="M94" s="6">
        <v>169</v>
      </c>
      <c r="N94" s="6">
        <v>633</v>
      </c>
      <c r="O94" s="6">
        <v>203</v>
      </c>
    </row>
    <row r="95" spans="1:15" ht="13.5" customHeight="1" x14ac:dyDescent="0.25">
      <c r="A95" s="2" t="s">
        <v>171</v>
      </c>
      <c r="E95" s="2">
        <v>473</v>
      </c>
      <c r="F95" s="2">
        <v>166</v>
      </c>
      <c r="G95" s="2">
        <v>111</v>
      </c>
      <c r="H95" s="6">
        <v>703</v>
      </c>
      <c r="I95" s="6">
        <v>229</v>
      </c>
      <c r="J95" s="6">
        <v>160</v>
      </c>
      <c r="K95" s="6">
        <v>982</v>
      </c>
      <c r="L95" s="6">
        <v>368</v>
      </c>
      <c r="M95" s="6">
        <v>240</v>
      </c>
      <c r="N95" s="6">
        <v>825</v>
      </c>
      <c r="O95" s="6">
        <v>311</v>
      </c>
    </row>
    <row r="96" spans="1:15" ht="13.5" customHeight="1" x14ac:dyDescent="0.25">
      <c r="A96" s="2" t="s">
        <v>188</v>
      </c>
      <c r="E96" s="2">
        <v>1091</v>
      </c>
      <c r="F96" s="2">
        <v>222</v>
      </c>
      <c r="G96" s="2">
        <v>214</v>
      </c>
      <c r="H96" s="6">
        <v>1225</v>
      </c>
      <c r="I96" s="6">
        <v>269</v>
      </c>
      <c r="J96" s="6">
        <v>190</v>
      </c>
      <c r="K96" s="6">
        <v>956</v>
      </c>
      <c r="L96" s="6">
        <v>197</v>
      </c>
      <c r="M96" s="6">
        <v>161</v>
      </c>
      <c r="N96" s="6">
        <v>924</v>
      </c>
      <c r="O96" s="6">
        <v>211</v>
      </c>
    </row>
    <row r="97" spans="1:15" ht="13.5" customHeight="1" x14ac:dyDescent="0.25">
      <c r="A97" s="2" t="s">
        <v>189</v>
      </c>
      <c r="E97" s="2">
        <v>440</v>
      </c>
      <c r="F97" s="2">
        <v>110</v>
      </c>
      <c r="G97" s="2">
        <v>64</v>
      </c>
      <c r="H97" s="6">
        <v>500</v>
      </c>
      <c r="I97" s="6">
        <v>137</v>
      </c>
      <c r="J97" s="6">
        <v>114</v>
      </c>
      <c r="K97" s="6">
        <v>312</v>
      </c>
      <c r="L97" s="6">
        <v>87</v>
      </c>
      <c r="M97" s="6">
        <v>53</v>
      </c>
      <c r="N97" s="6">
        <v>310</v>
      </c>
      <c r="O97" s="6">
        <v>84</v>
      </c>
    </row>
    <row r="98" spans="1:15" ht="13.5" customHeight="1" thickBot="1" x14ac:dyDescent="0.3"/>
    <row r="99" spans="1:15" s="2" customFormat="1" ht="13.5" customHeight="1" thickBot="1" x14ac:dyDescent="0.3">
      <c r="A99" s="70" t="s">
        <v>209</v>
      </c>
      <c r="B99" s="71">
        <v>2015</v>
      </c>
      <c r="C99" s="71">
        <v>2016</v>
      </c>
      <c r="D99" s="71">
        <v>2017</v>
      </c>
      <c r="E99" s="71">
        <v>2018</v>
      </c>
      <c r="H99" s="6"/>
      <c r="I99" s="6"/>
      <c r="J99" s="6"/>
    </row>
    <row r="100" spans="1:15" s="2" customFormat="1" ht="13.5" customHeight="1" thickBot="1" x14ac:dyDescent="0.3">
      <c r="A100" s="72" t="s">
        <v>195</v>
      </c>
      <c r="B100" s="73">
        <v>440</v>
      </c>
      <c r="C100" s="73">
        <v>500</v>
      </c>
      <c r="D100" s="73">
        <v>312</v>
      </c>
      <c r="E100" s="73">
        <v>310</v>
      </c>
      <c r="H100" s="6"/>
      <c r="I100" s="6"/>
      <c r="J100" s="6"/>
    </row>
    <row r="101" spans="1:15" ht="13.5" customHeight="1" thickBot="1" x14ac:dyDescent="0.3">
      <c r="A101" s="72" t="s">
        <v>196</v>
      </c>
      <c r="B101" s="73">
        <v>110</v>
      </c>
      <c r="C101" s="73">
        <v>137</v>
      </c>
      <c r="D101" s="73">
        <v>87</v>
      </c>
      <c r="E101" s="73">
        <v>84</v>
      </c>
    </row>
    <row r="102" spans="1:15" ht="13.5" customHeight="1" thickBot="1" x14ac:dyDescent="0.3">
      <c r="A102" s="72" t="s">
        <v>197</v>
      </c>
      <c r="B102" s="73">
        <v>64</v>
      </c>
      <c r="C102" s="73">
        <v>114</v>
      </c>
      <c r="D102" s="73">
        <v>53</v>
      </c>
      <c r="E102" s="73"/>
    </row>
    <row r="103" spans="1:15" ht="13.5" customHeight="1" thickBot="1" x14ac:dyDescent="0.3"/>
    <row r="104" spans="1:15" ht="13.5" customHeight="1" thickBot="1" x14ac:dyDescent="0.3">
      <c r="A104" s="70" t="s">
        <v>208</v>
      </c>
      <c r="B104" s="71">
        <v>2015</v>
      </c>
      <c r="C104" s="71">
        <v>2016</v>
      </c>
      <c r="D104" s="71">
        <v>2017</v>
      </c>
      <c r="E104" s="71">
        <v>2018</v>
      </c>
    </row>
    <row r="105" spans="1:15" ht="13.5" customHeight="1" thickBot="1" x14ac:dyDescent="0.3">
      <c r="A105" s="72" t="s">
        <v>195</v>
      </c>
      <c r="B105" s="73">
        <v>2409</v>
      </c>
      <c r="C105" s="73">
        <v>2928</v>
      </c>
      <c r="D105" s="73">
        <v>2911</v>
      </c>
      <c r="E105" s="73">
        <v>2692</v>
      </c>
    </row>
    <row r="106" spans="1:15" ht="13.5" customHeight="1" thickBot="1" x14ac:dyDescent="0.3">
      <c r="A106" s="72" t="s">
        <v>196</v>
      </c>
      <c r="B106" s="73">
        <v>616</v>
      </c>
      <c r="C106" s="73">
        <v>795</v>
      </c>
      <c r="D106" s="73">
        <v>865</v>
      </c>
      <c r="E106" s="73">
        <v>809</v>
      </c>
    </row>
    <row r="107" spans="1:15" ht="13.5" customHeight="1" thickBot="1" x14ac:dyDescent="0.3">
      <c r="A107" s="72" t="s">
        <v>197</v>
      </c>
      <c r="B107" s="73">
        <v>490</v>
      </c>
      <c r="C107" s="73">
        <v>613</v>
      </c>
      <c r="D107" s="73">
        <v>623</v>
      </c>
      <c r="E107" s="73">
        <v>614</v>
      </c>
    </row>
    <row r="108" spans="1:15" ht="13.5" customHeight="1" x14ac:dyDescent="0.25"/>
    <row r="109" spans="1:15" ht="13.5" customHeight="1" thickBot="1" x14ac:dyDescent="0.3"/>
    <row r="110" spans="1:15" ht="13.5" customHeight="1" thickBot="1" x14ac:dyDescent="0.3">
      <c r="A110" s="66" t="s">
        <v>187</v>
      </c>
      <c r="B110" s="67">
        <v>2015</v>
      </c>
      <c r="C110" s="67">
        <v>2016</v>
      </c>
      <c r="D110" s="67">
        <v>2017</v>
      </c>
      <c r="E110" s="67">
        <v>2018</v>
      </c>
    </row>
    <row r="111" spans="1:15" ht="13.5" customHeight="1" thickBot="1" x14ac:dyDescent="0.3">
      <c r="A111" s="68" t="s">
        <v>195</v>
      </c>
      <c r="B111" s="69">
        <v>405</v>
      </c>
      <c r="C111" s="69">
        <v>500</v>
      </c>
      <c r="D111" s="69">
        <v>661</v>
      </c>
      <c r="E111" s="69">
        <v>633</v>
      </c>
    </row>
    <row r="112" spans="1:15" ht="13.5" customHeight="1" thickBot="1" x14ac:dyDescent="0.3">
      <c r="A112" s="68" t="s">
        <v>196</v>
      </c>
      <c r="B112" s="69">
        <v>118</v>
      </c>
      <c r="C112" s="69">
        <v>160</v>
      </c>
      <c r="D112" s="69">
        <v>213</v>
      </c>
      <c r="E112" s="69">
        <v>203</v>
      </c>
    </row>
    <row r="113" spans="1:5" ht="13.5" customHeight="1" thickBot="1" x14ac:dyDescent="0.3">
      <c r="A113" s="68" t="s">
        <v>197</v>
      </c>
      <c r="B113" s="69">
        <v>101</v>
      </c>
      <c r="C113" s="69">
        <v>149</v>
      </c>
      <c r="D113" s="69">
        <v>169</v>
      </c>
      <c r="E113" s="69"/>
    </row>
    <row r="114" spans="1:5" ht="13.5" customHeight="1" x14ac:dyDescent="0.25"/>
    <row r="115" spans="1:5" ht="13.5" customHeight="1" thickBot="1" x14ac:dyDescent="0.3"/>
    <row r="116" spans="1:5" ht="13.5" customHeight="1" thickBot="1" x14ac:dyDescent="0.3">
      <c r="A116" s="66" t="s">
        <v>188</v>
      </c>
      <c r="B116" s="67">
        <v>2015</v>
      </c>
      <c r="C116" s="67">
        <v>2016</v>
      </c>
      <c r="D116" s="67">
        <v>2017</v>
      </c>
      <c r="E116" s="67">
        <v>2018</v>
      </c>
    </row>
    <row r="117" spans="1:5" ht="13.5" customHeight="1" thickBot="1" x14ac:dyDescent="0.3">
      <c r="A117" s="68" t="s">
        <v>195</v>
      </c>
      <c r="B117" s="69">
        <v>1091</v>
      </c>
      <c r="C117" s="69">
        <v>1225</v>
      </c>
      <c r="D117" s="69">
        <v>956</v>
      </c>
      <c r="E117" s="69">
        <v>924</v>
      </c>
    </row>
    <row r="118" spans="1:5" ht="13.5" customHeight="1" thickBot="1" x14ac:dyDescent="0.3">
      <c r="A118" s="68" t="s">
        <v>196</v>
      </c>
      <c r="B118" s="74">
        <v>222</v>
      </c>
      <c r="C118" s="69">
        <v>269</v>
      </c>
      <c r="D118" s="69">
        <v>197</v>
      </c>
      <c r="E118" s="69">
        <v>211</v>
      </c>
    </row>
    <row r="119" spans="1:5" ht="13.5" customHeight="1" thickBot="1" x14ac:dyDescent="0.3">
      <c r="A119" s="68" t="s">
        <v>197</v>
      </c>
      <c r="B119" s="69">
        <v>214</v>
      </c>
      <c r="C119" s="69">
        <v>190</v>
      </c>
      <c r="D119" s="69">
        <v>161</v>
      </c>
      <c r="E119" s="69"/>
    </row>
    <row r="120" spans="1:5" ht="13.5" customHeight="1" x14ac:dyDescent="0.25"/>
    <row r="121" spans="1:5" ht="13.5" customHeight="1" thickBot="1" x14ac:dyDescent="0.3"/>
    <row r="122" spans="1:5" ht="13.5" customHeight="1" thickBot="1" x14ac:dyDescent="0.3">
      <c r="A122" s="66" t="s">
        <v>24</v>
      </c>
      <c r="B122" s="67">
        <v>2015</v>
      </c>
      <c r="C122" s="67">
        <v>2016</v>
      </c>
      <c r="D122" s="67">
        <v>2017</v>
      </c>
      <c r="E122" s="67">
        <v>2018</v>
      </c>
    </row>
    <row r="123" spans="1:5" ht="13.5" customHeight="1" thickBot="1" x14ac:dyDescent="0.3">
      <c r="A123" s="68" t="s">
        <v>195</v>
      </c>
      <c r="B123" s="69">
        <v>473</v>
      </c>
      <c r="C123" s="69">
        <v>703</v>
      </c>
      <c r="D123" s="69">
        <v>982</v>
      </c>
      <c r="E123" s="69">
        <v>825</v>
      </c>
    </row>
    <row r="124" spans="1:5" ht="13.5" customHeight="1" thickBot="1" x14ac:dyDescent="0.3">
      <c r="A124" s="68" t="s">
        <v>196</v>
      </c>
      <c r="B124" s="74">
        <v>166</v>
      </c>
      <c r="C124" s="69">
        <v>229</v>
      </c>
      <c r="D124" s="69">
        <v>368</v>
      </c>
      <c r="E124" s="69">
        <v>311</v>
      </c>
    </row>
    <row r="125" spans="1:5" ht="13.5" customHeight="1" thickBot="1" x14ac:dyDescent="0.3">
      <c r="A125" s="68" t="s">
        <v>197</v>
      </c>
      <c r="B125" s="74">
        <v>111</v>
      </c>
      <c r="C125" s="69">
        <v>160</v>
      </c>
      <c r="D125" s="69">
        <v>240</v>
      </c>
      <c r="E125" s="69"/>
    </row>
    <row r="126" spans="1:5" ht="13.5" customHeight="1" x14ac:dyDescent="0.25"/>
    <row r="127" spans="1:5" ht="13.5" customHeight="1" x14ac:dyDescent="0.25"/>
    <row r="128" spans="1:5" ht="13.5" customHeight="1" x14ac:dyDescent="0.25"/>
    <row r="129" spans="2:15" ht="13.5" customHeight="1" x14ac:dyDescent="0.25"/>
    <row r="130" spans="2:15" ht="13.5" customHeight="1" x14ac:dyDescent="0.25"/>
    <row r="131" spans="2:15" ht="13.5" customHeight="1" x14ac:dyDescent="0.25"/>
    <row r="132" spans="2:15" ht="13.5" customHeight="1" x14ac:dyDescent="0.25"/>
    <row r="133" spans="2:15" ht="13.5" customHeight="1" x14ac:dyDescent="0.25"/>
    <row r="134" spans="2:15" ht="13.5" customHeight="1" x14ac:dyDescent="0.25"/>
    <row r="135" spans="2:15" ht="13.5" customHeight="1" x14ac:dyDescent="0.25"/>
    <row r="136" spans="2:15" ht="13.5" customHeight="1" x14ac:dyDescent="0.25"/>
    <row r="137" spans="2:15" ht="13.5" customHeight="1" x14ac:dyDescent="0.25"/>
    <row r="138" spans="2:15" ht="13.5" customHeight="1" x14ac:dyDescent="0.25"/>
    <row r="139" spans="2:15" ht="13.5" customHeight="1" x14ac:dyDescent="0.25">
      <c r="B139" s="115"/>
      <c r="C139" s="130" t="s">
        <v>174</v>
      </c>
      <c r="D139" s="131"/>
      <c r="E139" s="132"/>
      <c r="F139" s="133"/>
      <c r="G139" s="134"/>
      <c r="H139" s="115"/>
      <c r="I139" s="130" t="s">
        <v>175</v>
      </c>
      <c r="J139" s="131"/>
      <c r="K139" s="132"/>
      <c r="L139" s="133"/>
      <c r="M139" s="134"/>
      <c r="N139" s="135" t="s">
        <v>222</v>
      </c>
      <c r="O139" s="136"/>
    </row>
    <row r="140" spans="2:15" ht="13.5" customHeight="1" x14ac:dyDescent="0.25">
      <c r="B140" s="117"/>
      <c r="C140" s="117" t="s">
        <v>204</v>
      </c>
      <c r="D140" s="117" t="s">
        <v>202</v>
      </c>
      <c r="E140" s="117" t="s">
        <v>159</v>
      </c>
      <c r="F140" s="117" t="s">
        <v>203</v>
      </c>
      <c r="G140" s="117" t="s">
        <v>223</v>
      </c>
      <c r="H140" s="115"/>
      <c r="I140" s="117" t="s">
        <v>204</v>
      </c>
      <c r="J140" s="117" t="s">
        <v>202</v>
      </c>
      <c r="K140" s="117" t="s">
        <v>159</v>
      </c>
      <c r="L140" s="117" t="s">
        <v>203</v>
      </c>
      <c r="M140" s="117" t="s">
        <v>223</v>
      </c>
      <c r="N140" s="117" t="s">
        <v>224</v>
      </c>
      <c r="O140" s="117" t="s">
        <v>225</v>
      </c>
    </row>
    <row r="141" spans="2:15" ht="13.5" customHeight="1" x14ac:dyDescent="0.25">
      <c r="B141" s="114" t="s">
        <v>228</v>
      </c>
      <c r="C141" s="115">
        <v>179</v>
      </c>
      <c r="D141" s="115">
        <v>22</v>
      </c>
      <c r="E141" s="115">
        <v>45</v>
      </c>
      <c r="F141" s="115">
        <v>4</v>
      </c>
      <c r="G141" s="115">
        <f t="shared" ref="G141" si="11">SUM(C141:F141)</f>
        <v>250</v>
      </c>
      <c r="H141" s="114" t="s">
        <v>228</v>
      </c>
      <c r="I141" s="118">
        <v>157</v>
      </c>
      <c r="J141" s="118">
        <v>56</v>
      </c>
      <c r="K141" s="118">
        <v>31</v>
      </c>
      <c r="L141" s="118">
        <v>120</v>
      </c>
      <c r="M141" s="115">
        <f t="shared" ref="M141" si="12">SUM(I141:L141)</f>
        <v>364</v>
      </c>
      <c r="N141" s="117" t="s">
        <v>221</v>
      </c>
      <c r="O141" s="117" t="s">
        <v>221</v>
      </c>
    </row>
    <row r="142" spans="2:15" ht="13.5" customHeight="1" x14ac:dyDescent="0.25"/>
    <row r="143" spans="2:15" ht="13.5" customHeight="1" x14ac:dyDescent="0.25"/>
    <row r="144" spans="2:15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</sheetData>
  <autoFilter ref="A1:P47">
    <filterColumn colId="4" showButton="0"/>
    <filterColumn colId="5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sortState ref="A4:P47">
      <sortCondition descending="1" ref="N1:N47"/>
    </sortState>
  </autoFilter>
  <mergeCells count="12">
    <mergeCell ref="N1:P1"/>
    <mergeCell ref="C1:C2"/>
    <mergeCell ref="A1:A2"/>
    <mergeCell ref="D1:D2"/>
    <mergeCell ref="E1:G1"/>
    <mergeCell ref="H1:J1"/>
    <mergeCell ref="K1:M1"/>
    <mergeCell ref="N59:P59"/>
    <mergeCell ref="N50:P50"/>
    <mergeCell ref="C139:G139"/>
    <mergeCell ref="I139:M139"/>
    <mergeCell ref="N139:O139"/>
  </mergeCells>
  <pageMargins left="0.7" right="0.7" top="0.75" bottom="0.75" header="0.3" footer="0.3"/>
  <pageSetup paperSize="9" scale="70" orientation="landscape" r:id="rId1"/>
  <rowBreaks count="1" manualBreakCount="1">
    <brk id="23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149"/>
  <sheetViews>
    <sheetView zoomScaleNormal="100" workbookViewId="0">
      <selection activeCell="L63" sqref="L63"/>
    </sheetView>
  </sheetViews>
  <sheetFormatPr defaultRowHeight="15" x14ac:dyDescent="0.25"/>
  <cols>
    <col min="1" max="1" width="49" style="2" customWidth="1"/>
    <col min="2" max="2" width="6.42578125" style="2" bestFit="1" customWidth="1"/>
    <col min="3" max="3" width="13.7109375" style="2" bestFit="1" customWidth="1"/>
    <col min="4" max="4" width="5.5703125" style="2" bestFit="1" customWidth="1"/>
    <col min="5" max="5" width="7.28515625" style="2" bestFit="1" customWidth="1"/>
    <col min="6" max="6" width="6.140625" style="2" bestFit="1" customWidth="1"/>
    <col min="7" max="7" width="6" style="6" bestFit="1" customWidth="1"/>
    <col min="8" max="8" width="7.28515625" style="6" bestFit="1" customWidth="1"/>
    <col min="9" max="9" width="6.140625" style="6" bestFit="1" customWidth="1"/>
    <col min="10" max="10" width="6" style="2" bestFit="1" customWidth="1"/>
    <col min="11" max="11" width="7.28515625" style="2" bestFit="1" customWidth="1"/>
    <col min="12" max="12" width="6.140625" style="2" bestFit="1" customWidth="1"/>
    <col min="13" max="13" width="6" style="2" bestFit="1" customWidth="1"/>
    <col min="14" max="14" width="7.28515625" style="2" bestFit="1" customWidth="1"/>
    <col min="15" max="15" width="6.140625" style="2" bestFit="1" customWidth="1"/>
    <col min="16" max="16" width="9.140625" style="2"/>
  </cols>
  <sheetData>
    <row r="1" spans="1:25" ht="13.5" customHeight="1" thickBot="1" x14ac:dyDescent="0.3">
      <c r="A1" s="126" t="s">
        <v>19</v>
      </c>
      <c r="B1" s="124">
        <v>0</v>
      </c>
      <c r="C1" s="128" t="s">
        <v>22</v>
      </c>
      <c r="D1" s="121">
        <v>2015</v>
      </c>
      <c r="E1" s="122"/>
      <c r="F1" s="123"/>
      <c r="G1" s="121">
        <v>2016</v>
      </c>
      <c r="H1" s="122"/>
      <c r="I1" s="123"/>
      <c r="J1" s="121">
        <v>2017</v>
      </c>
      <c r="K1" s="122"/>
      <c r="L1" s="123"/>
      <c r="M1" s="121">
        <v>2018</v>
      </c>
      <c r="N1" s="122"/>
      <c r="O1" s="123"/>
    </row>
    <row r="2" spans="1:25" ht="13.5" hidden="1" customHeight="1" thickBot="1" x14ac:dyDescent="0.3">
      <c r="A2" s="127"/>
      <c r="B2" s="125"/>
      <c r="C2" s="129"/>
      <c r="D2" s="7" t="s">
        <v>20</v>
      </c>
      <c r="E2" s="7" t="s">
        <v>145</v>
      </c>
      <c r="F2" s="7" t="s">
        <v>136</v>
      </c>
      <c r="G2" s="7" t="s">
        <v>20</v>
      </c>
      <c r="H2" s="7" t="s">
        <v>145</v>
      </c>
      <c r="I2" s="7" t="s">
        <v>136</v>
      </c>
      <c r="J2" s="7" t="s">
        <v>20</v>
      </c>
      <c r="K2" s="7" t="s">
        <v>145</v>
      </c>
      <c r="L2" s="7" t="s">
        <v>136</v>
      </c>
      <c r="M2" s="7" t="s">
        <v>20</v>
      </c>
      <c r="N2" s="7" t="s">
        <v>145</v>
      </c>
      <c r="O2" s="7" t="s">
        <v>136</v>
      </c>
    </row>
    <row r="3" spans="1:25" ht="13.5" customHeight="1" thickBot="1" x14ac:dyDescent="0.3">
      <c r="A3" s="8" t="s">
        <v>112</v>
      </c>
      <c r="B3" s="10" t="s">
        <v>143</v>
      </c>
      <c r="C3" s="11" t="s">
        <v>130</v>
      </c>
      <c r="D3" s="12">
        <v>70</v>
      </c>
      <c r="E3" s="13">
        <v>26</v>
      </c>
      <c r="F3" s="14">
        <v>22</v>
      </c>
      <c r="G3" s="12">
        <v>75</v>
      </c>
      <c r="H3" s="13">
        <v>24</v>
      </c>
      <c r="I3" s="14">
        <v>21</v>
      </c>
      <c r="J3" s="12">
        <v>130</v>
      </c>
      <c r="K3" s="13">
        <v>40</v>
      </c>
      <c r="L3" s="14">
        <v>38</v>
      </c>
      <c r="M3" s="12">
        <v>124</v>
      </c>
      <c r="N3" s="13">
        <v>31</v>
      </c>
      <c r="O3" s="14"/>
    </row>
    <row r="4" spans="1:25" ht="13.5" customHeight="1" thickBot="1" x14ac:dyDescent="0.3">
      <c r="A4" s="9" t="s">
        <v>122</v>
      </c>
      <c r="B4" s="10" t="s">
        <v>143</v>
      </c>
      <c r="C4" s="15" t="s">
        <v>131</v>
      </c>
      <c r="D4" s="16">
        <v>48</v>
      </c>
      <c r="E4" s="17">
        <v>15</v>
      </c>
      <c r="F4" s="18">
        <v>7</v>
      </c>
      <c r="G4" s="12">
        <v>45</v>
      </c>
      <c r="H4" s="13">
        <v>12</v>
      </c>
      <c r="I4" s="18">
        <v>13</v>
      </c>
      <c r="J4" s="12">
        <v>33</v>
      </c>
      <c r="K4" s="13">
        <v>13</v>
      </c>
      <c r="L4" s="18">
        <v>11</v>
      </c>
      <c r="M4" s="12">
        <v>30</v>
      </c>
      <c r="N4" s="13">
        <v>8</v>
      </c>
      <c r="O4" s="18"/>
    </row>
    <row r="5" spans="1:25" ht="13.5" customHeight="1" thickBot="1" x14ac:dyDescent="0.3">
      <c r="A5" s="8" t="s">
        <v>113</v>
      </c>
      <c r="B5" s="10" t="s">
        <v>143</v>
      </c>
      <c r="C5" s="11" t="s">
        <v>130</v>
      </c>
      <c r="D5" s="12">
        <v>11</v>
      </c>
      <c r="E5" s="13">
        <v>4</v>
      </c>
      <c r="F5" s="14">
        <v>2</v>
      </c>
      <c r="G5" s="12">
        <v>12</v>
      </c>
      <c r="H5" s="13">
        <v>9</v>
      </c>
      <c r="I5" s="14">
        <v>5</v>
      </c>
      <c r="J5" s="12">
        <v>17</v>
      </c>
      <c r="K5" s="13">
        <v>4</v>
      </c>
      <c r="L5" s="14">
        <v>4</v>
      </c>
      <c r="M5" s="12">
        <v>15</v>
      </c>
      <c r="N5" s="13">
        <v>8</v>
      </c>
      <c r="O5" s="14"/>
      <c r="Q5" s="2"/>
      <c r="S5" s="2"/>
      <c r="T5" s="2"/>
      <c r="U5" s="2"/>
      <c r="V5" s="2"/>
      <c r="W5" s="2"/>
      <c r="X5" s="2"/>
      <c r="Y5" s="2"/>
    </row>
    <row r="6" spans="1:25" ht="13.5" customHeight="1" thickBot="1" x14ac:dyDescent="0.3">
      <c r="A6" s="9" t="s">
        <v>114</v>
      </c>
      <c r="B6" s="10" t="s">
        <v>143</v>
      </c>
      <c r="C6" s="15" t="s">
        <v>130</v>
      </c>
      <c r="D6" s="16">
        <v>26</v>
      </c>
      <c r="E6" s="17">
        <v>5</v>
      </c>
      <c r="F6" s="18">
        <v>7</v>
      </c>
      <c r="G6" s="12">
        <v>45</v>
      </c>
      <c r="H6" s="13">
        <v>10</v>
      </c>
      <c r="I6" s="18">
        <v>11</v>
      </c>
      <c r="J6" s="12">
        <v>53</v>
      </c>
      <c r="K6" s="13">
        <v>10</v>
      </c>
      <c r="L6" s="18">
        <v>8</v>
      </c>
      <c r="M6" s="12">
        <v>35</v>
      </c>
      <c r="N6" s="13">
        <v>11</v>
      </c>
      <c r="O6" s="18"/>
      <c r="Q6" s="2"/>
    </row>
    <row r="7" spans="1:25" ht="13.5" customHeight="1" thickBot="1" x14ac:dyDescent="0.3">
      <c r="A7" s="8" t="s">
        <v>132</v>
      </c>
      <c r="B7" s="10" t="s">
        <v>143</v>
      </c>
      <c r="C7" s="11" t="s">
        <v>131</v>
      </c>
      <c r="D7" s="12">
        <v>0</v>
      </c>
      <c r="E7" s="13">
        <v>0</v>
      </c>
      <c r="F7" s="14">
        <v>0</v>
      </c>
      <c r="G7" s="12">
        <v>0</v>
      </c>
      <c r="H7" s="13">
        <v>0</v>
      </c>
      <c r="I7" s="14">
        <v>0</v>
      </c>
      <c r="J7" s="12">
        <v>3</v>
      </c>
      <c r="K7" s="13">
        <v>1</v>
      </c>
      <c r="L7" s="14">
        <v>2</v>
      </c>
      <c r="M7" s="12">
        <v>7</v>
      </c>
      <c r="N7" s="13">
        <v>0</v>
      </c>
      <c r="O7" s="14"/>
      <c r="Q7" s="2"/>
    </row>
    <row r="8" spans="1:25" ht="13.5" customHeight="1" thickBot="1" x14ac:dyDescent="0.3">
      <c r="A8" s="9" t="s">
        <v>124</v>
      </c>
      <c r="B8" s="10" t="s">
        <v>143</v>
      </c>
      <c r="C8" s="15" t="s">
        <v>131</v>
      </c>
      <c r="D8" s="16">
        <v>43</v>
      </c>
      <c r="E8" s="17">
        <v>19</v>
      </c>
      <c r="F8" s="18">
        <v>13</v>
      </c>
      <c r="G8" s="12">
        <v>52</v>
      </c>
      <c r="H8" s="13">
        <v>15</v>
      </c>
      <c r="I8" s="18">
        <v>11</v>
      </c>
      <c r="J8" s="12">
        <v>52</v>
      </c>
      <c r="K8" s="13">
        <v>17</v>
      </c>
      <c r="L8" s="18">
        <v>13</v>
      </c>
      <c r="M8" s="12">
        <v>36</v>
      </c>
      <c r="N8" s="13">
        <v>13</v>
      </c>
      <c r="O8" s="18"/>
      <c r="Q8" s="2"/>
      <c r="R8" s="2"/>
      <c r="S8" s="2"/>
      <c r="T8" s="2"/>
      <c r="U8" s="2"/>
    </row>
    <row r="9" spans="1:25" ht="13.5" customHeight="1" thickBot="1" x14ac:dyDescent="0.3">
      <c r="A9" s="8" t="s">
        <v>125</v>
      </c>
      <c r="B9" s="10" t="s">
        <v>143</v>
      </c>
      <c r="C9" s="11" t="s">
        <v>131</v>
      </c>
      <c r="D9" s="12">
        <v>25</v>
      </c>
      <c r="E9" s="13">
        <v>6</v>
      </c>
      <c r="F9" s="14">
        <v>6</v>
      </c>
      <c r="G9" s="12">
        <v>23</v>
      </c>
      <c r="H9" s="13">
        <v>6</v>
      </c>
      <c r="I9" s="14">
        <v>6</v>
      </c>
      <c r="J9" s="12">
        <v>30</v>
      </c>
      <c r="K9" s="13">
        <v>12</v>
      </c>
      <c r="L9" s="14">
        <v>8</v>
      </c>
      <c r="M9" s="12">
        <v>28</v>
      </c>
      <c r="N9" s="13">
        <v>9</v>
      </c>
      <c r="O9" s="14"/>
      <c r="Q9" s="2"/>
      <c r="R9" s="2"/>
      <c r="S9" s="2"/>
      <c r="T9" s="2"/>
      <c r="U9" s="2"/>
    </row>
    <row r="10" spans="1:25" ht="13.5" customHeight="1" thickBot="1" x14ac:dyDescent="0.3">
      <c r="A10" s="9" t="s">
        <v>126</v>
      </c>
      <c r="B10" s="10" t="s">
        <v>143</v>
      </c>
      <c r="C10" s="15" t="s">
        <v>131</v>
      </c>
      <c r="D10" s="16">
        <v>22</v>
      </c>
      <c r="E10" s="17">
        <v>6</v>
      </c>
      <c r="F10" s="18">
        <v>5</v>
      </c>
      <c r="G10" s="12">
        <v>17</v>
      </c>
      <c r="H10" s="13">
        <v>7</v>
      </c>
      <c r="I10" s="18">
        <v>7</v>
      </c>
      <c r="J10" s="12">
        <v>15</v>
      </c>
      <c r="K10" s="13">
        <v>4</v>
      </c>
      <c r="L10" s="18">
        <v>4</v>
      </c>
      <c r="M10" s="12">
        <v>6</v>
      </c>
      <c r="N10" s="13">
        <v>2</v>
      </c>
      <c r="O10" s="18"/>
      <c r="Q10" s="2"/>
      <c r="R10" s="2"/>
      <c r="S10" s="2"/>
      <c r="T10" s="2"/>
      <c r="U10" s="2"/>
    </row>
    <row r="11" spans="1:25" ht="13.5" customHeight="1" thickBot="1" x14ac:dyDescent="0.3">
      <c r="A11" s="8" t="s">
        <v>119</v>
      </c>
      <c r="B11" s="10" t="s">
        <v>143</v>
      </c>
      <c r="C11" s="11" t="s">
        <v>133</v>
      </c>
      <c r="D11" s="12">
        <v>12</v>
      </c>
      <c r="E11" s="13">
        <v>1</v>
      </c>
      <c r="F11" s="14">
        <v>0</v>
      </c>
      <c r="G11" s="12">
        <v>18</v>
      </c>
      <c r="H11" s="13">
        <v>5</v>
      </c>
      <c r="I11" s="14">
        <v>7</v>
      </c>
      <c r="J11" s="12">
        <v>24</v>
      </c>
      <c r="K11" s="13">
        <v>2</v>
      </c>
      <c r="L11" s="14">
        <v>3</v>
      </c>
      <c r="M11" s="12">
        <v>32</v>
      </c>
      <c r="N11" s="13">
        <v>5</v>
      </c>
      <c r="O11" s="14"/>
      <c r="Q11" s="2"/>
    </row>
    <row r="12" spans="1:25" ht="13.5" customHeight="1" thickBot="1" x14ac:dyDescent="0.3">
      <c r="A12" s="9" t="s">
        <v>134</v>
      </c>
      <c r="B12" s="10" t="s">
        <v>143</v>
      </c>
      <c r="C12" s="15" t="s">
        <v>135</v>
      </c>
      <c r="D12" s="16">
        <v>10</v>
      </c>
      <c r="E12" s="17">
        <v>3</v>
      </c>
      <c r="F12" s="18">
        <v>2</v>
      </c>
      <c r="G12" s="12">
        <v>9</v>
      </c>
      <c r="H12" s="13">
        <v>4</v>
      </c>
      <c r="I12" s="18">
        <v>2</v>
      </c>
      <c r="J12" s="12">
        <v>6</v>
      </c>
      <c r="K12" s="13">
        <v>1</v>
      </c>
      <c r="L12" s="18">
        <v>0</v>
      </c>
      <c r="M12" s="12">
        <v>2</v>
      </c>
      <c r="N12" s="13">
        <v>0</v>
      </c>
      <c r="O12" s="18"/>
      <c r="Q12" s="2"/>
    </row>
    <row r="13" spans="1:25" ht="13.5" customHeight="1" thickBot="1" x14ac:dyDescent="0.3">
      <c r="A13" s="8" t="s">
        <v>120</v>
      </c>
      <c r="B13" s="10" t="s">
        <v>143</v>
      </c>
      <c r="C13" s="11" t="s">
        <v>133</v>
      </c>
      <c r="D13" s="12">
        <v>56</v>
      </c>
      <c r="E13" s="13">
        <v>11</v>
      </c>
      <c r="F13" s="14">
        <v>8</v>
      </c>
      <c r="G13" s="12">
        <v>92</v>
      </c>
      <c r="H13" s="13">
        <v>29</v>
      </c>
      <c r="I13" s="14">
        <v>19</v>
      </c>
      <c r="J13" s="12">
        <v>91</v>
      </c>
      <c r="K13" s="13">
        <v>27</v>
      </c>
      <c r="L13" s="14">
        <v>19</v>
      </c>
      <c r="M13" s="12">
        <v>105</v>
      </c>
      <c r="N13" s="13">
        <v>36</v>
      </c>
      <c r="O13" s="14"/>
      <c r="Q13" s="2"/>
    </row>
    <row r="14" spans="1:25" ht="13.5" customHeight="1" thickBot="1" x14ac:dyDescent="0.3">
      <c r="A14" s="9" t="s">
        <v>115</v>
      </c>
      <c r="B14" s="10" t="s">
        <v>143</v>
      </c>
      <c r="C14" s="15" t="s">
        <v>130</v>
      </c>
      <c r="D14" s="16">
        <v>61</v>
      </c>
      <c r="E14" s="17">
        <v>9</v>
      </c>
      <c r="F14" s="18">
        <v>9</v>
      </c>
      <c r="G14" s="12">
        <v>75</v>
      </c>
      <c r="H14" s="13">
        <v>22</v>
      </c>
      <c r="I14" s="18">
        <v>21</v>
      </c>
      <c r="J14" s="12">
        <v>92</v>
      </c>
      <c r="K14" s="13">
        <v>28</v>
      </c>
      <c r="L14" s="18">
        <v>25</v>
      </c>
      <c r="M14" s="12">
        <v>102</v>
      </c>
      <c r="N14" s="13">
        <v>30</v>
      </c>
      <c r="O14" s="18"/>
      <c r="Q14" s="2"/>
    </row>
    <row r="15" spans="1:25" ht="13.5" customHeight="1" thickBot="1" x14ac:dyDescent="0.3">
      <c r="A15" s="8" t="s">
        <v>127</v>
      </c>
      <c r="B15" s="10" t="s">
        <v>143</v>
      </c>
      <c r="C15" s="11" t="s">
        <v>131</v>
      </c>
      <c r="D15" s="12">
        <v>41</v>
      </c>
      <c r="E15" s="13">
        <v>11</v>
      </c>
      <c r="F15" s="14">
        <v>6</v>
      </c>
      <c r="G15" s="12">
        <v>32</v>
      </c>
      <c r="H15" s="13">
        <v>13</v>
      </c>
      <c r="I15" s="14">
        <v>12</v>
      </c>
      <c r="J15" s="12">
        <v>53</v>
      </c>
      <c r="K15" s="13">
        <v>20</v>
      </c>
      <c r="L15" s="14">
        <v>16</v>
      </c>
      <c r="M15" s="12">
        <v>43</v>
      </c>
      <c r="N15" s="13">
        <v>13</v>
      </c>
      <c r="O15" s="14"/>
      <c r="Q15" s="2"/>
    </row>
    <row r="16" spans="1:25" ht="13.5" customHeight="1" thickBot="1" x14ac:dyDescent="0.3">
      <c r="A16" s="9" t="s">
        <v>121</v>
      </c>
      <c r="B16" s="10" t="s">
        <v>143</v>
      </c>
      <c r="C16" s="15" t="s">
        <v>133</v>
      </c>
      <c r="D16" s="16">
        <v>21</v>
      </c>
      <c r="E16" s="17">
        <v>8</v>
      </c>
      <c r="F16" s="18">
        <v>5</v>
      </c>
      <c r="G16" s="12">
        <v>18</v>
      </c>
      <c r="H16" s="13">
        <v>7</v>
      </c>
      <c r="I16" s="18">
        <v>5</v>
      </c>
      <c r="J16" s="12">
        <v>29</v>
      </c>
      <c r="K16" s="13">
        <v>13</v>
      </c>
      <c r="L16" s="18">
        <v>10</v>
      </c>
      <c r="M16" s="12">
        <v>27</v>
      </c>
      <c r="N16" s="13">
        <v>17</v>
      </c>
      <c r="O16" s="18"/>
      <c r="Q16" s="2"/>
    </row>
    <row r="17" spans="1:25" ht="13.5" customHeight="1" thickBot="1" x14ac:dyDescent="0.3">
      <c r="A17" s="8" t="s">
        <v>116</v>
      </c>
      <c r="B17" s="10" t="s">
        <v>143</v>
      </c>
      <c r="C17" s="11" t="s">
        <v>130</v>
      </c>
      <c r="D17" s="12">
        <v>10</v>
      </c>
      <c r="E17" s="13">
        <v>1</v>
      </c>
      <c r="F17" s="14">
        <v>1</v>
      </c>
      <c r="G17" s="12">
        <v>20</v>
      </c>
      <c r="H17" s="13">
        <v>5</v>
      </c>
      <c r="I17" s="14">
        <v>6</v>
      </c>
      <c r="J17" s="12">
        <v>28</v>
      </c>
      <c r="K17" s="13">
        <v>10</v>
      </c>
      <c r="L17" s="14">
        <v>7</v>
      </c>
      <c r="M17" s="12">
        <v>22</v>
      </c>
      <c r="N17" s="13">
        <v>5</v>
      </c>
      <c r="O17" s="14"/>
      <c r="Q17" s="2"/>
    </row>
    <row r="18" spans="1:25" ht="13.5" customHeight="1" thickBot="1" x14ac:dyDescent="0.3">
      <c r="A18" s="9" t="s">
        <v>117</v>
      </c>
      <c r="B18" s="10" t="s">
        <v>143</v>
      </c>
      <c r="C18" s="15" t="s">
        <v>130</v>
      </c>
      <c r="D18" s="16">
        <v>22</v>
      </c>
      <c r="E18" s="17">
        <v>7</v>
      </c>
      <c r="F18" s="18">
        <v>3</v>
      </c>
      <c r="G18" s="12">
        <v>21</v>
      </c>
      <c r="H18" s="13">
        <v>9</v>
      </c>
      <c r="I18" s="18">
        <v>5</v>
      </c>
      <c r="J18" s="12">
        <v>40</v>
      </c>
      <c r="K18" s="13">
        <v>19</v>
      </c>
      <c r="L18" s="18">
        <v>14</v>
      </c>
      <c r="M18" s="12">
        <v>32</v>
      </c>
      <c r="N18" s="13">
        <v>18</v>
      </c>
      <c r="O18" s="18"/>
      <c r="Q18" s="2"/>
    </row>
    <row r="19" spans="1:25" ht="13.5" customHeight="1" thickBot="1" x14ac:dyDescent="0.3">
      <c r="A19" s="8" t="s">
        <v>128</v>
      </c>
      <c r="B19" s="10" t="s">
        <v>143</v>
      </c>
      <c r="C19" s="11" t="s">
        <v>131</v>
      </c>
      <c r="D19" s="12">
        <v>0</v>
      </c>
      <c r="E19" s="13">
        <v>0</v>
      </c>
      <c r="F19" s="14">
        <v>0</v>
      </c>
      <c r="G19" s="12">
        <v>11</v>
      </c>
      <c r="H19" s="13">
        <v>2</v>
      </c>
      <c r="I19" s="14">
        <v>0</v>
      </c>
      <c r="J19" s="12">
        <v>8</v>
      </c>
      <c r="K19" s="13">
        <v>5</v>
      </c>
      <c r="L19" s="14">
        <v>3</v>
      </c>
      <c r="M19" s="12">
        <v>13</v>
      </c>
      <c r="N19" s="13">
        <v>3</v>
      </c>
      <c r="O19" s="14"/>
      <c r="Q19" s="2"/>
    </row>
    <row r="20" spans="1:25" ht="13.5" customHeight="1" thickBot="1" x14ac:dyDescent="0.3">
      <c r="A20" s="9" t="s">
        <v>129</v>
      </c>
      <c r="B20" s="10" t="s">
        <v>143</v>
      </c>
      <c r="C20" s="15" t="s">
        <v>131</v>
      </c>
      <c r="D20" s="16">
        <v>101</v>
      </c>
      <c r="E20" s="17">
        <v>38</v>
      </c>
      <c r="F20" s="18">
        <v>28</v>
      </c>
      <c r="G20" s="12">
        <v>165</v>
      </c>
      <c r="H20" s="13">
        <v>51</v>
      </c>
      <c r="I20" s="18">
        <v>44</v>
      </c>
      <c r="J20" s="12">
        <v>171</v>
      </c>
      <c r="K20" s="13">
        <v>55</v>
      </c>
      <c r="L20" s="18">
        <v>30</v>
      </c>
      <c r="M20" s="12">
        <v>166</v>
      </c>
      <c r="N20" s="13">
        <v>60</v>
      </c>
      <c r="O20" s="18"/>
      <c r="Q20" s="2"/>
    </row>
    <row r="21" spans="1:25" ht="13.5" customHeight="1" thickBot="1" x14ac:dyDescent="0.3">
      <c r="A21" s="8" t="s">
        <v>118</v>
      </c>
      <c r="B21" s="10" t="s">
        <v>143</v>
      </c>
      <c r="C21" s="11" t="s">
        <v>130</v>
      </c>
      <c r="D21" s="12">
        <v>98</v>
      </c>
      <c r="E21" s="13">
        <v>23</v>
      </c>
      <c r="F21" s="14">
        <v>22</v>
      </c>
      <c r="G21" s="12">
        <v>143</v>
      </c>
      <c r="H21" s="13">
        <v>40</v>
      </c>
      <c r="I21" s="14">
        <v>43</v>
      </c>
      <c r="J21" s="12">
        <v>187</v>
      </c>
      <c r="K21" s="13">
        <v>56</v>
      </c>
      <c r="L21" s="14">
        <v>39</v>
      </c>
      <c r="M21" s="12">
        <v>149</v>
      </c>
      <c r="N21" s="13">
        <v>35</v>
      </c>
      <c r="O21" s="14"/>
      <c r="Q21" s="2"/>
      <c r="R21" s="2"/>
      <c r="S21" s="2"/>
      <c r="V21" s="2"/>
      <c r="X21" s="2"/>
      <c r="Y21" s="2"/>
    </row>
    <row r="22" spans="1:25" ht="13.5" customHeight="1" thickBot="1" x14ac:dyDescent="0.3">
      <c r="A22" s="9" t="s">
        <v>112</v>
      </c>
      <c r="B22" s="10" t="s">
        <v>144</v>
      </c>
      <c r="C22" s="15" t="s">
        <v>130</v>
      </c>
      <c r="D22" s="16">
        <v>42</v>
      </c>
      <c r="E22" s="17">
        <v>16</v>
      </c>
      <c r="F22" s="18">
        <v>12</v>
      </c>
      <c r="G22" s="12">
        <v>47</v>
      </c>
      <c r="H22" s="13">
        <v>15</v>
      </c>
      <c r="I22" s="18">
        <v>8</v>
      </c>
      <c r="J22" s="12">
        <v>75</v>
      </c>
      <c r="K22" s="13">
        <v>21</v>
      </c>
      <c r="L22" s="18">
        <v>14</v>
      </c>
      <c r="M22" s="12">
        <v>85</v>
      </c>
      <c r="N22" s="13">
        <v>26</v>
      </c>
      <c r="O22" s="18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thickBot="1" x14ac:dyDescent="0.3">
      <c r="A23" s="8" t="s">
        <v>122</v>
      </c>
      <c r="B23" s="10" t="s">
        <v>144</v>
      </c>
      <c r="C23" s="11" t="s">
        <v>131</v>
      </c>
      <c r="D23" s="12">
        <v>23</v>
      </c>
      <c r="E23" s="13">
        <v>10</v>
      </c>
      <c r="F23" s="14">
        <v>4</v>
      </c>
      <c r="G23" s="12">
        <v>54</v>
      </c>
      <c r="H23" s="13">
        <v>19</v>
      </c>
      <c r="I23" s="14">
        <v>10</v>
      </c>
      <c r="J23" s="12">
        <v>69</v>
      </c>
      <c r="K23" s="13">
        <v>33</v>
      </c>
      <c r="L23" s="14">
        <v>24</v>
      </c>
      <c r="M23" s="12">
        <v>57</v>
      </c>
      <c r="N23" s="13">
        <v>18</v>
      </c>
      <c r="O23" s="14"/>
      <c r="Q23" s="2"/>
      <c r="R23" s="2"/>
      <c r="S23" s="2"/>
      <c r="V23" s="2"/>
      <c r="X23" s="2"/>
      <c r="Y23" s="2"/>
    </row>
    <row r="24" spans="1:25" ht="13.5" customHeight="1" thickBot="1" x14ac:dyDescent="0.3">
      <c r="A24" s="9" t="s">
        <v>113</v>
      </c>
      <c r="B24" s="10" t="s">
        <v>144</v>
      </c>
      <c r="C24" s="15" t="s">
        <v>130</v>
      </c>
      <c r="D24" s="16">
        <v>5</v>
      </c>
      <c r="E24" s="17">
        <v>3</v>
      </c>
      <c r="F24" s="18">
        <v>2</v>
      </c>
      <c r="G24" s="12">
        <v>4</v>
      </c>
      <c r="H24" s="13">
        <v>0</v>
      </c>
      <c r="I24" s="18">
        <v>0</v>
      </c>
      <c r="J24" s="12">
        <v>15</v>
      </c>
      <c r="K24" s="13">
        <v>4</v>
      </c>
      <c r="L24" s="18">
        <v>6</v>
      </c>
      <c r="M24" s="12">
        <v>25</v>
      </c>
      <c r="N24" s="13">
        <v>12</v>
      </c>
      <c r="O24" s="18"/>
      <c r="Q24" s="2"/>
    </row>
    <row r="25" spans="1:25" ht="13.5" customHeight="1" thickBot="1" x14ac:dyDescent="0.3">
      <c r="A25" s="8" t="s">
        <v>114</v>
      </c>
      <c r="B25" s="10" t="s">
        <v>144</v>
      </c>
      <c r="C25" s="11" t="s">
        <v>130</v>
      </c>
      <c r="D25" s="12">
        <v>20</v>
      </c>
      <c r="E25" s="13">
        <v>5</v>
      </c>
      <c r="F25" s="14">
        <v>2</v>
      </c>
      <c r="G25" s="12">
        <v>19</v>
      </c>
      <c r="H25" s="13">
        <v>3</v>
      </c>
      <c r="I25" s="14">
        <v>3</v>
      </c>
      <c r="J25" s="12">
        <v>33</v>
      </c>
      <c r="K25" s="13">
        <v>13</v>
      </c>
      <c r="L25" s="14">
        <v>11</v>
      </c>
      <c r="M25" s="12">
        <v>25</v>
      </c>
      <c r="N25" s="13">
        <v>6</v>
      </c>
      <c r="O25" s="14"/>
      <c r="Q25" s="2"/>
    </row>
    <row r="26" spans="1:25" ht="13.5" customHeight="1" thickBot="1" x14ac:dyDescent="0.3">
      <c r="A26" s="9" t="s">
        <v>132</v>
      </c>
      <c r="B26" s="10" t="s">
        <v>144</v>
      </c>
      <c r="C26" s="15" t="s">
        <v>131</v>
      </c>
      <c r="D26" s="16">
        <v>0</v>
      </c>
      <c r="E26" s="17">
        <v>0</v>
      </c>
      <c r="F26" s="18">
        <v>0</v>
      </c>
      <c r="G26" s="12">
        <v>0</v>
      </c>
      <c r="H26" s="13">
        <v>0</v>
      </c>
      <c r="I26" s="18">
        <v>0</v>
      </c>
      <c r="J26" s="12">
        <v>19</v>
      </c>
      <c r="K26" s="13">
        <v>8</v>
      </c>
      <c r="L26" s="18">
        <v>5</v>
      </c>
      <c r="M26" s="12">
        <v>11</v>
      </c>
      <c r="N26" s="13">
        <v>7</v>
      </c>
      <c r="O26" s="18"/>
      <c r="Q26" s="2"/>
    </row>
    <row r="27" spans="1:25" ht="13.5" customHeight="1" thickBot="1" x14ac:dyDescent="0.3">
      <c r="A27" s="8" t="s">
        <v>124</v>
      </c>
      <c r="B27" s="10" t="s">
        <v>144</v>
      </c>
      <c r="C27" s="11" t="s">
        <v>131</v>
      </c>
      <c r="D27" s="12">
        <v>40</v>
      </c>
      <c r="E27" s="13">
        <v>18</v>
      </c>
      <c r="F27" s="14">
        <v>11</v>
      </c>
      <c r="G27" s="12">
        <v>48</v>
      </c>
      <c r="H27" s="13">
        <v>17</v>
      </c>
      <c r="I27" s="14">
        <v>10</v>
      </c>
      <c r="J27" s="12">
        <v>82</v>
      </c>
      <c r="K27" s="13">
        <v>26</v>
      </c>
      <c r="L27" s="14">
        <v>14</v>
      </c>
      <c r="M27" s="12">
        <v>51</v>
      </c>
      <c r="N27" s="13">
        <v>22</v>
      </c>
      <c r="O27" s="14"/>
      <c r="Q27" s="2"/>
    </row>
    <row r="28" spans="1:25" ht="13.5" customHeight="1" thickBot="1" x14ac:dyDescent="0.3">
      <c r="A28" s="9" t="s">
        <v>125</v>
      </c>
      <c r="B28" s="10" t="s">
        <v>144</v>
      </c>
      <c r="C28" s="15" t="s">
        <v>131</v>
      </c>
      <c r="D28" s="16">
        <v>28</v>
      </c>
      <c r="E28" s="17">
        <v>12</v>
      </c>
      <c r="F28" s="18">
        <v>8</v>
      </c>
      <c r="G28" s="12">
        <v>37</v>
      </c>
      <c r="H28" s="13">
        <v>13</v>
      </c>
      <c r="I28" s="18">
        <v>5</v>
      </c>
      <c r="J28" s="12">
        <v>57</v>
      </c>
      <c r="K28" s="13">
        <v>24</v>
      </c>
      <c r="L28" s="18">
        <v>18</v>
      </c>
      <c r="M28" s="12">
        <v>63</v>
      </c>
      <c r="N28" s="13">
        <v>23</v>
      </c>
      <c r="O28" s="18"/>
      <c r="Q28" s="2"/>
    </row>
    <row r="29" spans="1:25" ht="13.5" customHeight="1" thickBot="1" x14ac:dyDescent="0.3">
      <c r="A29" s="8" t="s">
        <v>126</v>
      </c>
      <c r="B29" s="10" t="s">
        <v>144</v>
      </c>
      <c r="C29" s="11" t="s">
        <v>131</v>
      </c>
      <c r="D29" s="12">
        <v>15</v>
      </c>
      <c r="E29" s="13">
        <v>4</v>
      </c>
      <c r="F29" s="14">
        <v>4</v>
      </c>
      <c r="G29" s="12">
        <v>20</v>
      </c>
      <c r="H29" s="13">
        <v>6</v>
      </c>
      <c r="I29" s="14">
        <v>4</v>
      </c>
      <c r="J29" s="12">
        <v>28</v>
      </c>
      <c r="K29" s="13">
        <v>14</v>
      </c>
      <c r="L29" s="14">
        <v>13</v>
      </c>
      <c r="M29" s="12">
        <v>16</v>
      </c>
      <c r="N29" s="13">
        <v>7</v>
      </c>
      <c r="O29" s="14"/>
      <c r="Q29" s="2"/>
    </row>
    <row r="30" spans="1:25" ht="13.5" customHeight="1" thickBot="1" x14ac:dyDescent="0.3">
      <c r="A30" s="9" t="s">
        <v>119</v>
      </c>
      <c r="B30" s="10" t="s">
        <v>144</v>
      </c>
      <c r="C30" s="15" t="s">
        <v>133</v>
      </c>
      <c r="D30" s="16">
        <v>19</v>
      </c>
      <c r="E30" s="17">
        <v>5</v>
      </c>
      <c r="F30" s="18">
        <v>3</v>
      </c>
      <c r="G30" s="12">
        <v>21</v>
      </c>
      <c r="H30" s="13">
        <v>6</v>
      </c>
      <c r="I30" s="18">
        <v>2</v>
      </c>
      <c r="J30" s="12">
        <v>38</v>
      </c>
      <c r="K30" s="13">
        <v>15</v>
      </c>
      <c r="L30" s="18">
        <v>12</v>
      </c>
      <c r="M30" s="12">
        <v>38</v>
      </c>
      <c r="N30" s="13">
        <v>14</v>
      </c>
      <c r="O30" s="18"/>
      <c r="Q30" s="2"/>
    </row>
    <row r="31" spans="1:25" ht="13.5" customHeight="1" thickBot="1" x14ac:dyDescent="0.3">
      <c r="A31" s="9" t="s">
        <v>134</v>
      </c>
      <c r="B31" s="10" t="s">
        <v>144</v>
      </c>
      <c r="C31" s="15" t="s">
        <v>135</v>
      </c>
      <c r="D31" s="16">
        <v>11</v>
      </c>
      <c r="E31" s="17">
        <v>7</v>
      </c>
      <c r="F31" s="18">
        <v>7</v>
      </c>
      <c r="G31" s="12">
        <v>9</v>
      </c>
      <c r="H31" s="13">
        <v>4</v>
      </c>
      <c r="I31" s="18">
        <v>5</v>
      </c>
      <c r="J31" s="12">
        <v>10</v>
      </c>
      <c r="K31" s="13">
        <v>2</v>
      </c>
      <c r="L31" s="18">
        <v>2</v>
      </c>
      <c r="M31" s="12">
        <v>2</v>
      </c>
      <c r="N31" s="13">
        <v>0</v>
      </c>
      <c r="O31" s="18"/>
      <c r="Q31" s="2"/>
    </row>
    <row r="32" spans="1:25" ht="13.5" customHeight="1" thickBot="1" x14ac:dyDescent="0.3">
      <c r="A32" s="9" t="s">
        <v>120</v>
      </c>
      <c r="B32" s="10" t="s">
        <v>144</v>
      </c>
      <c r="C32" s="15" t="s">
        <v>133</v>
      </c>
      <c r="D32" s="16">
        <v>25</v>
      </c>
      <c r="E32" s="17">
        <v>8</v>
      </c>
      <c r="F32" s="18">
        <v>6</v>
      </c>
      <c r="G32" s="12">
        <v>82</v>
      </c>
      <c r="H32" s="13">
        <v>25</v>
      </c>
      <c r="I32" s="18">
        <v>14</v>
      </c>
      <c r="J32" s="12">
        <v>155</v>
      </c>
      <c r="K32" s="13">
        <v>57</v>
      </c>
      <c r="L32" s="18">
        <v>26</v>
      </c>
      <c r="M32" s="12">
        <v>102</v>
      </c>
      <c r="N32" s="13">
        <v>47</v>
      </c>
      <c r="O32" s="18"/>
      <c r="Q32" s="2"/>
    </row>
    <row r="33" spans="1:17" ht="13.5" customHeight="1" thickBot="1" x14ac:dyDescent="0.3">
      <c r="A33" s="9" t="s">
        <v>115</v>
      </c>
      <c r="B33" s="10" t="s">
        <v>144</v>
      </c>
      <c r="C33" s="15" t="s">
        <v>130</v>
      </c>
      <c r="D33" s="16">
        <v>26</v>
      </c>
      <c r="E33" s="17">
        <v>6</v>
      </c>
      <c r="F33" s="18">
        <v>4</v>
      </c>
      <c r="G33" s="12">
        <v>29</v>
      </c>
      <c r="H33" s="13">
        <v>3</v>
      </c>
      <c r="I33" s="18">
        <v>3</v>
      </c>
      <c r="J33" s="12">
        <v>55</v>
      </c>
      <c r="K33" s="13">
        <v>10</v>
      </c>
      <c r="L33" s="18">
        <v>9</v>
      </c>
      <c r="M33" s="12">
        <v>55</v>
      </c>
      <c r="N33" s="13">
        <v>17</v>
      </c>
      <c r="O33" s="18"/>
      <c r="Q33" s="2"/>
    </row>
    <row r="34" spans="1:17" ht="13.5" customHeight="1" thickBot="1" x14ac:dyDescent="0.3">
      <c r="A34" s="9" t="s">
        <v>127</v>
      </c>
      <c r="B34" s="10" t="s">
        <v>144</v>
      </c>
      <c r="C34" s="15" t="s">
        <v>131</v>
      </c>
      <c r="D34" s="16">
        <v>38</v>
      </c>
      <c r="E34" s="17">
        <v>15</v>
      </c>
      <c r="F34" s="18">
        <v>11</v>
      </c>
      <c r="G34" s="12">
        <v>40</v>
      </c>
      <c r="H34" s="13">
        <v>15</v>
      </c>
      <c r="I34" s="18">
        <v>10</v>
      </c>
      <c r="J34" s="12">
        <v>58</v>
      </c>
      <c r="K34" s="13">
        <v>26</v>
      </c>
      <c r="L34" s="18">
        <v>19</v>
      </c>
      <c r="M34" s="12">
        <v>65</v>
      </c>
      <c r="N34" s="13">
        <v>33</v>
      </c>
      <c r="O34" s="18"/>
      <c r="Q34" s="2"/>
    </row>
    <row r="35" spans="1:17" ht="13.5" customHeight="1" thickBot="1" x14ac:dyDescent="0.3">
      <c r="A35" s="9" t="s">
        <v>121</v>
      </c>
      <c r="B35" s="10" t="s">
        <v>144</v>
      </c>
      <c r="C35" s="15" t="s">
        <v>133</v>
      </c>
      <c r="D35" s="16">
        <v>12</v>
      </c>
      <c r="E35" s="17">
        <v>6</v>
      </c>
      <c r="F35" s="18">
        <v>4</v>
      </c>
      <c r="G35" s="12">
        <v>19</v>
      </c>
      <c r="H35" s="13">
        <v>5</v>
      </c>
      <c r="I35" s="18">
        <v>3</v>
      </c>
      <c r="J35" s="12">
        <v>30</v>
      </c>
      <c r="K35" s="13">
        <v>8</v>
      </c>
      <c r="L35" s="18">
        <v>4</v>
      </c>
      <c r="M35" s="12">
        <v>35</v>
      </c>
      <c r="N35" s="13">
        <v>17</v>
      </c>
      <c r="O35" s="18"/>
      <c r="Q35" s="2"/>
    </row>
    <row r="36" spans="1:17" ht="13.5" customHeight="1" thickBot="1" x14ac:dyDescent="0.3">
      <c r="A36" s="9" t="s">
        <v>116</v>
      </c>
      <c r="B36" s="10" t="s">
        <v>144</v>
      </c>
      <c r="C36" s="15" t="s">
        <v>130</v>
      </c>
      <c r="D36" s="16">
        <v>12</v>
      </c>
      <c r="E36" s="17">
        <v>3</v>
      </c>
      <c r="F36" s="18">
        <v>2</v>
      </c>
      <c r="G36" s="12">
        <v>10</v>
      </c>
      <c r="H36" s="13">
        <v>5</v>
      </c>
      <c r="I36" s="18">
        <v>2</v>
      </c>
      <c r="J36" s="12">
        <v>21</v>
      </c>
      <c r="K36" s="13">
        <v>8</v>
      </c>
      <c r="L36" s="18">
        <v>5</v>
      </c>
      <c r="M36" s="12">
        <v>25</v>
      </c>
      <c r="N36" s="13">
        <v>11</v>
      </c>
      <c r="O36" s="18"/>
      <c r="Q36" s="2"/>
    </row>
    <row r="37" spans="1:17" ht="13.5" customHeight="1" thickBot="1" x14ac:dyDescent="0.3">
      <c r="A37" s="9" t="s">
        <v>128</v>
      </c>
      <c r="B37" s="10" t="s">
        <v>144</v>
      </c>
      <c r="C37" s="15" t="s">
        <v>131</v>
      </c>
      <c r="D37" s="16">
        <v>0</v>
      </c>
      <c r="E37" s="17">
        <v>0</v>
      </c>
      <c r="F37" s="18">
        <v>0</v>
      </c>
      <c r="G37" s="12">
        <v>15</v>
      </c>
      <c r="H37" s="13">
        <v>5</v>
      </c>
      <c r="I37" s="18">
        <v>1</v>
      </c>
      <c r="J37" s="12">
        <v>24</v>
      </c>
      <c r="K37" s="13">
        <v>7</v>
      </c>
      <c r="L37" s="18">
        <v>5</v>
      </c>
      <c r="M37" s="12">
        <v>22</v>
      </c>
      <c r="N37" s="13">
        <v>7</v>
      </c>
      <c r="O37" s="18"/>
      <c r="Q37" s="2"/>
    </row>
    <row r="38" spans="1:17" ht="13.5" customHeight="1" thickBot="1" x14ac:dyDescent="0.3">
      <c r="A38" s="9" t="s">
        <v>129</v>
      </c>
      <c r="B38" s="10" t="s">
        <v>144</v>
      </c>
      <c r="C38" s="15" t="s">
        <v>131</v>
      </c>
      <c r="D38" s="16">
        <v>49</v>
      </c>
      <c r="E38" s="17">
        <v>12</v>
      </c>
      <c r="F38" s="18">
        <v>8</v>
      </c>
      <c r="G38" s="12">
        <v>144</v>
      </c>
      <c r="H38" s="13">
        <v>48</v>
      </c>
      <c r="I38" s="18">
        <v>27</v>
      </c>
      <c r="J38" s="12">
        <v>280</v>
      </c>
      <c r="K38" s="13">
        <v>103</v>
      </c>
      <c r="L38" s="18">
        <v>55</v>
      </c>
      <c r="M38" s="12">
        <v>211</v>
      </c>
      <c r="N38" s="13">
        <v>86</v>
      </c>
      <c r="O38" s="18"/>
    </row>
    <row r="39" spans="1:17" ht="13.5" customHeight="1" thickBot="1" x14ac:dyDescent="0.3">
      <c r="A39" s="9" t="s">
        <v>118</v>
      </c>
      <c r="B39" s="10" t="s">
        <v>144</v>
      </c>
      <c r="C39" s="15" t="s">
        <v>130</v>
      </c>
      <c r="D39" s="16">
        <v>52</v>
      </c>
      <c r="E39" s="17">
        <v>19</v>
      </c>
      <c r="F39" s="18">
        <v>11</v>
      </c>
      <c r="G39" s="12">
        <v>55</v>
      </c>
      <c r="H39" s="13">
        <v>19</v>
      </c>
      <c r="I39" s="18">
        <v>14</v>
      </c>
      <c r="J39" s="12">
        <v>141</v>
      </c>
      <c r="K39" s="13">
        <v>37</v>
      </c>
      <c r="L39" s="18">
        <v>24</v>
      </c>
      <c r="M39" s="12">
        <v>94</v>
      </c>
      <c r="N39" s="13">
        <v>35</v>
      </c>
      <c r="O39" s="18"/>
    </row>
    <row r="40" spans="1:17" hidden="1" x14ac:dyDescent="0.25">
      <c r="D40" s="2">
        <f t="shared" ref="D40:N40" si="0">SUBTOTAL(9,D3:D39)</f>
        <v>1094</v>
      </c>
      <c r="E40" s="2">
        <f t="shared" si="0"/>
        <v>342</v>
      </c>
      <c r="F40" s="2">
        <f t="shared" si="0"/>
        <v>245</v>
      </c>
      <c r="G40" s="6">
        <f t="shared" si="0"/>
        <v>1526</v>
      </c>
      <c r="H40" s="6">
        <f t="shared" si="0"/>
        <v>478</v>
      </c>
      <c r="I40" s="6">
        <f t="shared" si="0"/>
        <v>359</v>
      </c>
      <c r="J40" s="6">
        <f t="shared" si="0"/>
        <v>2252</v>
      </c>
      <c r="K40" s="6">
        <f t="shared" si="0"/>
        <v>753</v>
      </c>
      <c r="L40" s="6">
        <f t="shared" si="0"/>
        <v>520</v>
      </c>
      <c r="M40" s="6">
        <f t="shared" si="0"/>
        <v>1956</v>
      </c>
      <c r="N40" s="6">
        <f t="shared" si="0"/>
        <v>692</v>
      </c>
    </row>
    <row r="41" spans="1:17" hidden="1" x14ac:dyDescent="0.25"/>
    <row r="42" spans="1:17" hidden="1" x14ac:dyDescent="0.25"/>
    <row r="43" spans="1:17" hidden="1" x14ac:dyDescent="0.25"/>
    <row r="44" spans="1:17" hidden="1" x14ac:dyDescent="0.25"/>
    <row r="45" spans="1:17" hidden="1" x14ac:dyDescent="0.25"/>
    <row r="46" spans="1:17" hidden="1" x14ac:dyDescent="0.25"/>
    <row r="47" spans="1:17" hidden="1" x14ac:dyDescent="0.25"/>
    <row r="48" spans="1:17" hidden="1" x14ac:dyDescent="0.25"/>
    <row r="49" spans="4:14" hidden="1" x14ac:dyDescent="0.25"/>
    <row r="50" spans="4:14" hidden="1" x14ac:dyDescent="0.25"/>
    <row r="51" spans="4:14" hidden="1" x14ac:dyDescent="0.25"/>
    <row r="52" spans="4:14" hidden="1" x14ac:dyDescent="0.25"/>
    <row r="53" spans="4:14" hidden="1" x14ac:dyDescent="0.25"/>
    <row r="54" spans="4:14" hidden="1" x14ac:dyDescent="0.25"/>
    <row r="55" spans="4:14" hidden="1" x14ac:dyDescent="0.25"/>
    <row r="56" spans="4:14" hidden="1" x14ac:dyDescent="0.25"/>
    <row r="57" spans="4:14" hidden="1" x14ac:dyDescent="0.25"/>
    <row r="58" spans="4:14" hidden="1" x14ac:dyDescent="0.25"/>
    <row r="59" spans="4:14" hidden="1" x14ac:dyDescent="0.25"/>
    <row r="60" spans="4:14" hidden="1" x14ac:dyDescent="0.25"/>
    <row r="61" spans="4:14" hidden="1" x14ac:dyDescent="0.25"/>
    <row r="62" spans="4:14" hidden="1" x14ac:dyDescent="0.25"/>
    <row r="63" spans="4:14" x14ac:dyDescent="0.25">
      <c r="D63" s="2">
        <f>SUBTOTAL(9,D3:D62)</f>
        <v>1094</v>
      </c>
      <c r="E63" s="2">
        <f t="shared" ref="E63:N63" si="1">SUBTOTAL(9,E3:E62)</f>
        <v>342</v>
      </c>
      <c r="F63" s="2">
        <f t="shared" si="1"/>
        <v>245</v>
      </c>
      <c r="G63" s="2">
        <f t="shared" si="1"/>
        <v>1526</v>
      </c>
      <c r="H63" s="2">
        <f t="shared" si="1"/>
        <v>478</v>
      </c>
      <c r="I63" s="2">
        <f t="shared" si="1"/>
        <v>359</v>
      </c>
      <c r="J63" s="2">
        <f t="shared" si="1"/>
        <v>2252</v>
      </c>
      <c r="K63" s="2">
        <f t="shared" si="1"/>
        <v>753</v>
      </c>
      <c r="L63" s="2">
        <f t="shared" si="1"/>
        <v>520</v>
      </c>
      <c r="M63" s="2">
        <f t="shared" si="1"/>
        <v>1956</v>
      </c>
      <c r="N63" s="2">
        <f t="shared" si="1"/>
        <v>692</v>
      </c>
    </row>
    <row r="64" spans="4:14" ht="15.75" thickBot="1" x14ac:dyDescent="0.3"/>
    <row r="65" spans="1:15" ht="15.75" thickBot="1" x14ac:dyDescent="0.3">
      <c r="A65" s="6" t="s">
        <v>173</v>
      </c>
      <c r="D65" s="121">
        <v>2015</v>
      </c>
      <c r="E65" s="122"/>
      <c r="F65" s="123"/>
      <c r="G65" s="121">
        <v>2016</v>
      </c>
      <c r="H65" s="122"/>
      <c r="I65" s="123"/>
      <c r="J65" s="121">
        <v>2017</v>
      </c>
      <c r="K65" s="122"/>
      <c r="L65" s="123"/>
      <c r="M65" s="121">
        <v>2018</v>
      </c>
      <c r="N65" s="122"/>
      <c r="O65" s="123"/>
    </row>
    <row r="66" spans="1:15" ht="21.75" x14ac:dyDescent="0.25">
      <c r="A66" s="6"/>
      <c r="D66" s="51" t="s">
        <v>20</v>
      </c>
      <c r="E66" s="51" t="s">
        <v>21</v>
      </c>
      <c r="F66" s="51" t="s">
        <v>136</v>
      </c>
      <c r="G66" s="51" t="s">
        <v>20</v>
      </c>
      <c r="H66" s="51" t="s">
        <v>21</v>
      </c>
      <c r="I66" s="51" t="s">
        <v>136</v>
      </c>
      <c r="J66" s="51" t="s">
        <v>20</v>
      </c>
      <c r="K66" s="51" t="s">
        <v>21</v>
      </c>
      <c r="L66" s="51" t="s">
        <v>136</v>
      </c>
      <c r="M66" s="51" t="s">
        <v>20</v>
      </c>
      <c r="N66" s="51" t="s">
        <v>21</v>
      </c>
      <c r="O66" s="51" t="s">
        <v>136</v>
      </c>
    </row>
    <row r="67" spans="1:15" x14ac:dyDescent="0.25">
      <c r="A67" s="52" t="s">
        <v>130</v>
      </c>
      <c r="D67" s="2">
        <v>455</v>
      </c>
      <c r="E67" s="2">
        <v>127</v>
      </c>
      <c r="F67" s="2">
        <v>99</v>
      </c>
      <c r="G67" s="6">
        <v>555</v>
      </c>
      <c r="H67" s="6">
        <v>164</v>
      </c>
      <c r="I67" s="6">
        <v>142</v>
      </c>
      <c r="J67" s="6">
        <v>887</v>
      </c>
      <c r="K67" s="6">
        <v>260</v>
      </c>
      <c r="L67" s="6">
        <v>204</v>
      </c>
      <c r="M67" s="6">
        <v>788</v>
      </c>
      <c r="N67" s="6">
        <v>245</v>
      </c>
    </row>
    <row r="68" spans="1:15" x14ac:dyDescent="0.25">
      <c r="A68" s="2" t="s">
        <v>174</v>
      </c>
      <c r="D68" s="2">
        <v>298</v>
      </c>
      <c r="E68" s="2">
        <v>75</v>
      </c>
      <c r="F68" s="2">
        <v>66</v>
      </c>
      <c r="G68" s="6">
        <v>391</v>
      </c>
      <c r="H68" s="6">
        <v>119</v>
      </c>
      <c r="I68" s="6">
        <v>112</v>
      </c>
      <c r="J68" s="6">
        <v>547</v>
      </c>
      <c r="K68" s="6">
        <v>167</v>
      </c>
      <c r="L68" s="6">
        <v>135</v>
      </c>
      <c r="M68" s="6">
        <v>479</v>
      </c>
      <c r="N68" s="6">
        <v>138</v>
      </c>
    </row>
    <row r="69" spans="1:15" x14ac:dyDescent="0.25">
      <c r="A69" s="2" t="s">
        <v>175</v>
      </c>
      <c r="D69" s="2">
        <v>157</v>
      </c>
      <c r="E69" s="2">
        <v>52</v>
      </c>
      <c r="F69" s="2">
        <v>33</v>
      </c>
      <c r="G69" s="6">
        <v>164</v>
      </c>
      <c r="H69" s="6">
        <v>45</v>
      </c>
      <c r="I69" s="6">
        <v>30</v>
      </c>
      <c r="J69" s="6">
        <v>340</v>
      </c>
      <c r="K69" s="6">
        <v>93</v>
      </c>
      <c r="L69" s="6">
        <v>69</v>
      </c>
      <c r="M69" s="6">
        <v>309</v>
      </c>
      <c r="N69" s="6">
        <v>107</v>
      </c>
    </row>
    <row r="70" spans="1:15" x14ac:dyDescent="0.25">
      <c r="A70" s="2" t="s">
        <v>165</v>
      </c>
      <c r="D70" s="36">
        <f>D68/D67</f>
        <v>0.65494505494505495</v>
      </c>
      <c r="E70" s="36">
        <f t="shared" ref="E70:N70" si="2">E68/E67</f>
        <v>0.59055118110236215</v>
      </c>
      <c r="F70" s="36">
        <f t="shared" si="2"/>
        <v>0.66666666666666663</v>
      </c>
      <c r="G70" s="36">
        <f t="shared" si="2"/>
        <v>0.70450450450450453</v>
      </c>
      <c r="H70" s="36">
        <f t="shared" si="2"/>
        <v>0.72560975609756095</v>
      </c>
      <c r="I70" s="36">
        <f t="shared" si="2"/>
        <v>0.78873239436619713</v>
      </c>
      <c r="J70" s="36">
        <f t="shared" si="2"/>
        <v>0.61668545659526497</v>
      </c>
      <c r="K70" s="36">
        <f t="shared" si="2"/>
        <v>0.64230769230769236</v>
      </c>
      <c r="L70" s="36">
        <f t="shared" si="2"/>
        <v>0.66176470588235292</v>
      </c>
      <c r="M70" s="36">
        <f t="shared" si="2"/>
        <v>0.60786802030456855</v>
      </c>
      <c r="N70" s="36">
        <f t="shared" si="2"/>
        <v>0.56326530612244896</v>
      </c>
    </row>
    <row r="71" spans="1:15" x14ac:dyDescent="0.25">
      <c r="A71" s="2" t="s">
        <v>166</v>
      </c>
      <c r="D71" s="36">
        <f>D69/D67</f>
        <v>0.34505494505494505</v>
      </c>
      <c r="E71" s="36">
        <f t="shared" ref="E71:N71" si="3">E69/E67</f>
        <v>0.40944881889763779</v>
      </c>
      <c r="F71" s="36">
        <f t="shared" si="3"/>
        <v>0.33333333333333331</v>
      </c>
      <c r="G71" s="36">
        <f t="shared" si="3"/>
        <v>0.29549549549549547</v>
      </c>
      <c r="H71" s="36">
        <f t="shared" si="3"/>
        <v>0.27439024390243905</v>
      </c>
      <c r="I71" s="36">
        <f t="shared" si="3"/>
        <v>0.21126760563380281</v>
      </c>
      <c r="J71" s="36">
        <f t="shared" si="3"/>
        <v>0.38331454340473509</v>
      </c>
      <c r="K71" s="36">
        <f t="shared" si="3"/>
        <v>0.3576923076923077</v>
      </c>
      <c r="L71" s="36">
        <f t="shared" si="3"/>
        <v>0.33823529411764708</v>
      </c>
      <c r="M71" s="36">
        <f>M69/M67</f>
        <v>0.39213197969543145</v>
      </c>
      <c r="N71" s="36">
        <f t="shared" si="3"/>
        <v>0.43673469387755104</v>
      </c>
    </row>
    <row r="72" spans="1:15" x14ac:dyDescent="0.25">
      <c r="A72" s="50" t="s">
        <v>135</v>
      </c>
      <c r="D72" s="2">
        <v>21</v>
      </c>
      <c r="E72" s="2">
        <v>10</v>
      </c>
      <c r="F72" s="2">
        <v>9</v>
      </c>
      <c r="G72" s="6">
        <v>18</v>
      </c>
      <c r="H72" s="6">
        <v>8</v>
      </c>
      <c r="I72" s="6">
        <v>7</v>
      </c>
      <c r="J72" s="6">
        <v>16</v>
      </c>
      <c r="K72" s="6">
        <v>3</v>
      </c>
      <c r="L72" s="6">
        <v>2</v>
      </c>
      <c r="M72" s="6">
        <v>4</v>
      </c>
      <c r="N72" s="6">
        <v>0</v>
      </c>
    </row>
    <row r="73" spans="1:15" x14ac:dyDescent="0.25">
      <c r="A73" s="2" t="s">
        <v>174</v>
      </c>
      <c r="D73" s="2">
        <v>10</v>
      </c>
      <c r="E73" s="2">
        <v>3</v>
      </c>
      <c r="F73" s="2">
        <v>2</v>
      </c>
      <c r="G73" s="6">
        <v>9</v>
      </c>
      <c r="H73" s="6">
        <v>4</v>
      </c>
      <c r="I73" s="6">
        <v>2</v>
      </c>
      <c r="J73" s="6">
        <v>6</v>
      </c>
      <c r="K73" s="6">
        <v>1</v>
      </c>
      <c r="L73" s="6">
        <v>0</v>
      </c>
      <c r="M73" s="6">
        <v>2</v>
      </c>
      <c r="N73" s="6">
        <v>0</v>
      </c>
    </row>
    <row r="74" spans="1:15" x14ac:dyDescent="0.25">
      <c r="A74" s="2" t="s">
        <v>175</v>
      </c>
      <c r="D74" s="2">
        <v>11</v>
      </c>
      <c r="E74" s="2">
        <v>7</v>
      </c>
      <c r="F74" s="2">
        <v>7</v>
      </c>
      <c r="G74" s="6">
        <v>9</v>
      </c>
      <c r="H74" s="6">
        <v>4</v>
      </c>
      <c r="I74" s="6">
        <v>5</v>
      </c>
      <c r="J74" s="6">
        <v>10</v>
      </c>
      <c r="K74" s="6">
        <v>2</v>
      </c>
      <c r="L74" s="6">
        <v>2</v>
      </c>
      <c r="M74" s="6">
        <v>2</v>
      </c>
      <c r="N74" s="6">
        <v>0</v>
      </c>
    </row>
    <row r="75" spans="1:15" x14ac:dyDescent="0.25">
      <c r="A75" s="2" t="s">
        <v>165</v>
      </c>
      <c r="D75" s="36">
        <f>D73/D72</f>
        <v>0.47619047619047616</v>
      </c>
      <c r="E75" s="36">
        <f t="shared" ref="E75:L75" si="4">E73/E72</f>
        <v>0.3</v>
      </c>
      <c r="F75" s="36">
        <f t="shared" si="4"/>
        <v>0.22222222222222221</v>
      </c>
      <c r="G75" s="36">
        <f t="shared" si="4"/>
        <v>0.5</v>
      </c>
      <c r="H75" s="36">
        <f t="shared" si="4"/>
        <v>0.5</v>
      </c>
      <c r="I75" s="36">
        <f t="shared" si="4"/>
        <v>0.2857142857142857</v>
      </c>
      <c r="J75" s="36">
        <f t="shared" si="4"/>
        <v>0.375</v>
      </c>
      <c r="K75" s="36">
        <f t="shared" si="4"/>
        <v>0.33333333333333331</v>
      </c>
      <c r="L75" s="36">
        <f t="shared" si="4"/>
        <v>0</v>
      </c>
      <c r="M75" s="36">
        <f>M73/M72</f>
        <v>0.5</v>
      </c>
      <c r="N75" s="36">
        <v>0</v>
      </c>
    </row>
    <row r="76" spans="1:15" x14ac:dyDescent="0.25">
      <c r="A76" s="2" t="s">
        <v>166</v>
      </c>
      <c r="D76" s="36">
        <f>D74/D72</f>
        <v>0.52380952380952384</v>
      </c>
      <c r="E76" s="36">
        <f t="shared" ref="E76:L76" si="5">E74/E72</f>
        <v>0.7</v>
      </c>
      <c r="F76" s="36">
        <f t="shared" si="5"/>
        <v>0.77777777777777779</v>
      </c>
      <c r="G76" s="36">
        <f t="shared" si="5"/>
        <v>0.5</v>
      </c>
      <c r="H76" s="36">
        <f t="shared" si="5"/>
        <v>0.5</v>
      </c>
      <c r="I76" s="36">
        <f t="shared" si="5"/>
        <v>0.7142857142857143</v>
      </c>
      <c r="J76" s="36">
        <f t="shared" si="5"/>
        <v>0.625</v>
      </c>
      <c r="K76" s="36">
        <f t="shared" si="5"/>
        <v>0.66666666666666663</v>
      </c>
      <c r="L76" s="36">
        <f t="shared" si="5"/>
        <v>1</v>
      </c>
      <c r="M76" s="36">
        <f>M74/M72</f>
        <v>0.5</v>
      </c>
      <c r="N76" s="36">
        <v>0</v>
      </c>
    </row>
    <row r="77" spans="1:15" x14ac:dyDescent="0.25">
      <c r="A77" s="49" t="s">
        <v>133</v>
      </c>
      <c r="D77" s="2">
        <v>145</v>
      </c>
      <c r="E77" s="2">
        <v>39</v>
      </c>
      <c r="F77" s="2">
        <v>26</v>
      </c>
      <c r="G77" s="6">
        <v>250</v>
      </c>
      <c r="H77" s="6">
        <v>77</v>
      </c>
      <c r="I77" s="6">
        <v>50</v>
      </c>
      <c r="J77" s="6">
        <v>367</v>
      </c>
      <c r="K77" s="6">
        <v>122</v>
      </c>
      <c r="L77" s="6">
        <v>74</v>
      </c>
      <c r="M77" s="6">
        <v>339</v>
      </c>
      <c r="N77" s="6">
        <v>136</v>
      </c>
    </row>
    <row r="78" spans="1:15" x14ac:dyDescent="0.25">
      <c r="A78" s="2" t="s">
        <v>174</v>
      </c>
      <c r="D78" s="2">
        <v>89</v>
      </c>
      <c r="E78" s="2">
        <v>20</v>
      </c>
      <c r="F78" s="2">
        <v>13</v>
      </c>
      <c r="G78" s="6">
        <v>128</v>
      </c>
      <c r="H78" s="6">
        <v>41</v>
      </c>
      <c r="I78" s="6">
        <v>31</v>
      </c>
      <c r="J78" s="6">
        <v>144</v>
      </c>
      <c r="K78" s="6">
        <v>42</v>
      </c>
      <c r="L78" s="6">
        <v>32</v>
      </c>
      <c r="M78" s="6">
        <v>164</v>
      </c>
      <c r="N78" s="6">
        <v>58</v>
      </c>
    </row>
    <row r="79" spans="1:15" x14ac:dyDescent="0.25">
      <c r="A79" s="2" t="s">
        <v>175</v>
      </c>
      <c r="D79" s="2">
        <v>56</v>
      </c>
      <c r="E79" s="2">
        <v>19</v>
      </c>
      <c r="F79" s="2">
        <v>13</v>
      </c>
      <c r="G79" s="6">
        <v>122</v>
      </c>
      <c r="H79" s="6">
        <v>36</v>
      </c>
      <c r="I79" s="6">
        <v>19</v>
      </c>
      <c r="J79" s="6">
        <v>223</v>
      </c>
      <c r="K79" s="6">
        <v>80</v>
      </c>
      <c r="L79" s="6">
        <v>42</v>
      </c>
      <c r="M79" s="6">
        <v>175</v>
      </c>
      <c r="N79" s="6">
        <v>78</v>
      </c>
    </row>
    <row r="80" spans="1:15" x14ac:dyDescent="0.25">
      <c r="A80" s="2" t="s">
        <v>165</v>
      </c>
      <c r="D80" s="36">
        <f>D78/D77</f>
        <v>0.61379310344827587</v>
      </c>
      <c r="E80" s="36">
        <f t="shared" ref="E80:N80" si="6">E78/E77</f>
        <v>0.51282051282051277</v>
      </c>
      <c r="F80" s="36">
        <f t="shared" si="6"/>
        <v>0.5</v>
      </c>
      <c r="G80" s="36">
        <f t="shared" si="6"/>
        <v>0.51200000000000001</v>
      </c>
      <c r="H80" s="36">
        <f t="shared" si="6"/>
        <v>0.53246753246753242</v>
      </c>
      <c r="I80" s="36">
        <f t="shared" si="6"/>
        <v>0.62</v>
      </c>
      <c r="J80" s="36">
        <f t="shared" si="6"/>
        <v>0.39237057220708449</v>
      </c>
      <c r="K80" s="36">
        <f t="shared" si="6"/>
        <v>0.34426229508196721</v>
      </c>
      <c r="L80" s="36">
        <f t="shared" si="6"/>
        <v>0.43243243243243246</v>
      </c>
      <c r="M80" s="36">
        <f>M78/M77</f>
        <v>0.48377581120943952</v>
      </c>
      <c r="N80" s="36">
        <f t="shared" si="6"/>
        <v>0.4264705882352941</v>
      </c>
    </row>
    <row r="81" spans="1:16" x14ac:dyDescent="0.25">
      <c r="A81" s="2" t="s">
        <v>166</v>
      </c>
      <c r="D81" s="36">
        <f>D79/D77</f>
        <v>0.38620689655172413</v>
      </c>
      <c r="E81" s="36">
        <f t="shared" ref="E81:N81" si="7">E79/E77</f>
        <v>0.48717948717948717</v>
      </c>
      <c r="F81" s="36">
        <f t="shared" si="7"/>
        <v>0.5</v>
      </c>
      <c r="G81" s="36">
        <f t="shared" si="7"/>
        <v>0.48799999999999999</v>
      </c>
      <c r="H81" s="36">
        <f t="shared" si="7"/>
        <v>0.46753246753246752</v>
      </c>
      <c r="I81" s="36">
        <f t="shared" si="7"/>
        <v>0.38</v>
      </c>
      <c r="J81" s="36">
        <f t="shared" si="7"/>
        <v>0.60762942779291551</v>
      </c>
      <c r="K81" s="36">
        <f t="shared" si="7"/>
        <v>0.65573770491803274</v>
      </c>
      <c r="L81" s="36">
        <f t="shared" si="7"/>
        <v>0.56756756756756754</v>
      </c>
      <c r="M81" s="36">
        <f>M79/M77</f>
        <v>0.51622418879056042</v>
      </c>
      <c r="N81" s="36">
        <f t="shared" si="7"/>
        <v>0.57352941176470584</v>
      </c>
    </row>
    <row r="82" spans="1:16" x14ac:dyDescent="0.25">
      <c r="A82" s="52" t="s">
        <v>131</v>
      </c>
      <c r="D82" s="2">
        <v>473</v>
      </c>
      <c r="E82" s="2">
        <v>166</v>
      </c>
      <c r="F82" s="2">
        <v>111</v>
      </c>
      <c r="G82" s="6">
        <v>703</v>
      </c>
      <c r="H82" s="6">
        <v>229</v>
      </c>
      <c r="I82" s="6">
        <v>160</v>
      </c>
      <c r="J82" s="6">
        <v>982</v>
      </c>
      <c r="K82" s="6">
        <v>368</v>
      </c>
      <c r="L82" s="6">
        <v>240</v>
      </c>
      <c r="M82" s="6">
        <v>718</v>
      </c>
      <c r="N82" s="6">
        <v>279</v>
      </c>
    </row>
    <row r="83" spans="1:16" x14ac:dyDescent="0.25">
      <c r="A83" s="2" t="s">
        <v>174</v>
      </c>
      <c r="D83" s="2">
        <v>280</v>
      </c>
      <c r="E83" s="2">
        <v>95</v>
      </c>
      <c r="F83" s="2">
        <v>65</v>
      </c>
      <c r="G83" s="6">
        <v>345</v>
      </c>
      <c r="H83" s="6">
        <v>106</v>
      </c>
      <c r="I83" s="6">
        <v>93</v>
      </c>
      <c r="J83" s="6">
        <v>365</v>
      </c>
      <c r="K83" s="6">
        <v>127</v>
      </c>
      <c r="L83" s="6">
        <v>87</v>
      </c>
      <c r="M83" s="6">
        <v>222</v>
      </c>
      <c r="N83" s="6">
        <v>76</v>
      </c>
    </row>
    <row r="84" spans="1:16" x14ac:dyDescent="0.25">
      <c r="A84" s="2" t="s">
        <v>175</v>
      </c>
      <c r="D84" s="2">
        <v>193</v>
      </c>
      <c r="E84" s="2">
        <v>71</v>
      </c>
      <c r="F84" s="2">
        <v>46</v>
      </c>
      <c r="G84" s="6">
        <v>358</v>
      </c>
      <c r="H84" s="6">
        <v>123</v>
      </c>
      <c r="I84" s="6">
        <v>67</v>
      </c>
      <c r="J84" s="6">
        <v>617</v>
      </c>
      <c r="K84" s="6">
        <v>241</v>
      </c>
      <c r="L84" s="6">
        <v>153</v>
      </c>
      <c r="M84" s="6">
        <v>496</v>
      </c>
      <c r="N84" s="6">
        <v>203</v>
      </c>
    </row>
    <row r="85" spans="1:16" x14ac:dyDescent="0.25">
      <c r="A85" s="2" t="s">
        <v>165</v>
      </c>
      <c r="D85" s="36">
        <f>D83/D82</f>
        <v>0.59196617336152224</v>
      </c>
      <c r="E85" s="36">
        <f t="shared" ref="E85:N85" si="8">E83/E82</f>
        <v>0.57228915662650603</v>
      </c>
      <c r="F85" s="36">
        <f t="shared" si="8"/>
        <v>0.5855855855855856</v>
      </c>
      <c r="G85" s="36">
        <f t="shared" si="8"/>
        <v>0.49075391180654337</v>
      </c>
      <c r="H85" s="36">
        <f t="shared" si="8"/>
        <v>0.46288209606986902</v>
      </c>
      <c r="I85" s="36">
        <f t="shared" si="8"/>
        <v>0.58125000000000004</v>
      </c>
      <c r="J85" s="36">
        <f t="shared" si="8"/>
        <v>0.37169042769857435</v>
      </c>
      <c r="K85" s="36">
        <f t="shared" si="8"/>
        <v>0.34510869565217389</v>
      </c>
      <c r="L85" s="36">
        <f t="shared" si="8"/>
        <v>0.36249999999999999</v>
      </c>
      <c r="M85" s="36">
        <f t="shared" si="8"/>
        <v>0.30919220055710306</v>
      </c>
      <c r="N85" s="36">
        <f t="shared" si="8"/>
        <v>0.27240143369175629</v>
      </c>
    </row>
    <row r="86" spans="1:16" x14ac:dyDescent="0.25">
      <c r="A86" s="2" t="s">
        <v>166</v>
      </c>
      <c r="D86" s="36">
        <f>D84/D82</f>
        <v>0.40803382663847781</v>
      </c>
      <c r="E86" s="36">
        <f t="shared" ref="E86:N86" si="9">E84/E82</f>
        <v>0.42771084337349397</v>
      </c>
      <c r="F86" s="36">
        <f t="shared" si="9"/>
        <v>0.4144144144144144</v>
      </c>
      <c r="G86" s="36">
        <f t="shared" si="9"/>
        <v>0.50924608819345663</v>
      </c>
      <c r="H86" s="36">
        <f t="shared" si="9"/>
        <v>0.53711790393013104</v>
      </c>
      <c r="I86" s="36">
        <f t="shared" si="9"/>
        <v>0.41875000000000001</v>
      </c>
      <c r="J86" s="36">
        <f t="shared" si="9"/>
        <v>0.6283095723014257</v>
      </c>
      <c r="K86" s="36">
        <f t="shared" si="9"/>
        <v>0.65489130434782605</v>
      </c>
      <c r="L86" s="36">
        <f t="shared" si="9"/>
        <v>0.63749999999999996</v>
      </c>
      <c r="M86" s="36">
        <f t="shared" si="9"/>
        <v>0.69080779944289694</v>
      </c>
      <c r="N86" s="36">
        <f t="shared" si="9"/>
        <v>0.72759856630824371</v>
      </c>
    </row>
    <row r="87" spans="1:16" x14ac:dyDescent="0.25">
      <c r="A87" s="2" t="s">
        <v>152</v>
      </c>
      <c r="D87" s="2">
        <f t="shared" ref="D87:N87" si="10">SUBTOTAL(9,D67:D84)</f>
        <v>2191</v>
      </c>
      <c r="E87" s="2">
        <f t="shared" si="10"/>
        <v>687</v>
      </c>
      <c r="F87" s="2">
        <f t="shared" si="10"/>
        <v>493</v>
      </c>
      <c r="G87" s="6">
        <f t="shared" si="10"/>
        <v>3055</v>
      </c>
      <c r="H87" s="6">
        <f t="shared" si="10"/>
        <v>959</v>
      </c>
      <c r="I87" s="6">
        <f t="shared" si="10"/>
        <v>721</v>
      </c>
      <c r="J87" s="6">
        <f t="shared" si="10"/>
        <v>4507</v>
      </c>
      <c r="K87" s="6">
        <f t="shared" si="10"/>
        <v>1509</v>
      </c>
      <c r="L87" s="6">
        <f t="shared" si="10"/>
        <v>1043</v>
      </c>
      <c r="M87" s="2">
        <f t="shared" si="10"/>
        <v>3701</v>
      </c>
      <c r="N87" s="2">
        <f t="shared" si="10"/>
        <v>1322</v>
      </c>
    </row>
    <row r="89" spans="1:16" ht="15.75" thickBot="1" x14ac:dyDescent="0.3">
      <c r="D89" s="22">
        <v>2015</v>
      </c>
      <c r="E89" s="23"/>
      <c r="F89" s="24"/>
      <c r="G89" s="22">
        <v>2016</v>
      </c>
      <c r="H89" s="23"/>
      <c r="I89" s="24"/>
      <c r="J89" s="22">
        <v>2017</v>
      </c>
      <c r="K89" s="23"/>
      <c r="L89" s="24"/>
      <c r="M89" s="22">
        <v>2018</v>
      </c>
      <c r="N89" s="23"/>
      <c r="O89" s="24"/>
    </row>
    <row r="90" spans="1:16" ht="22.5" thickBot="1" x14ac:dyDescent="0.3">
      <c r="D90" s="24" t="s">
        <v>20</v>
      </c>
      <c r="E90" s="24" t="s">
        <v>21</v>
      </c>
      <c r="F90" s="24" t="s">
        <v>136</v>
      </c>
      <c r="G90" s="24" t="s">
        <v>20</v>
      </c>
      <c r="H90" s="24" t="s">
        <v>21</v>
      </c>
      <c r="I90" s="24" t="s">
        <v>136</v>
      </c>
      <c r="J90" s="24" t="s">
        <v>20</v>
      </c>
      <c r="K90" s="24" t="s">
        <v>21</v>
      </c>
      <c r="L90" s="24" t="s">
        <v>136</v>
      </c>
      <c r="M90" s="24" t="s">
        <v>20</v>
      </c>
      <c r="N90" s="24" t="s">
        <v>21</v>
      </c>
      <c r="O90" s="24" t="s">
        <v>136</v>
      </c>
    </row>
    <row r="91" spans="1:16" ht="15.75" thickBot="1" x14ac:dyDescent="0.3">
      <c r="A91" s="2" t="s">
        <v>143</v>
      </c>
      <c r="C91" s="2" t="s">
        <v>174</v>
      </c>
      <c r="D91" s="3">
        <v>677</v>
      </c>
      <c r="E91" s="3">
        <v>193</v>
      </c>
      <c r="F91" s="3">
        <v>146</v>
      </c>
      <c r="G91" s="3">
        <v>873</v>
      </c>
      <c r="H91" s="3">
        <v>270</v>
      </c>
      <c r="I91" s="3">
        <v>238</v>
      </c>
      <c r="J91" s="3">
        <v>1062</v>
      </c>
      <c r="K91" s="3">
        <v>337</v>
      </c>
      <c r="L91" s="3">
        <v>254</v>
      </c>
      <c r="M91" s="53">
        <v>974</v>
      </c>
      <c r="N91" s="53">
        <v>304</v>
      </c>
    </row>
    <row r="92" spans="1:16" ht="15.75" thickBot="1" x14ac:dyDescent="0.3">
      <c r="A92" s="2" t="s">
        <v>144</v>
      </c>
      <c r="C92" s="2" t="s">
        <v>175</v>
      </c>
      <c r="D92" s="4">
        <v>417</v>
      </c>
      <c r="E92" s="4">
        <v>149</v>
      </c>
      <c r="F92" s="4">
        <v>99</v>
      </c>
      <c r="G92" s="4">
        <v>653</v>
      </c>
      <c r="H92" s="4">
        <v>208</v>
      </c>
      <c r="I92" s="4">
        <v>121</v>
      </c>
      <c r="J92" s="4">
        <v>1190</v>
      </c>
      <c r="K92" s="4">
        <v>416</v>
      </c>
      <c r="L92" s="4">
        <v>266</v>
      </c>
      <c r="M92" s="54">
        <v>982</v>
      </c>
      <c r="N92" s="54">
        <v>388</v>
      </c>
    </row>
    <row r="94" spans="1:16" x14ac:dyDescent="0.25">
      <c r="A94" s="2" t="s">
        <v>177</v>
      </c>
    </row>
    <row r="95" spans="1:16" x14ac:dyDescent="0.25">
      <c r="C95" s="6" t="s">
        <v>176</v>
      </c>
    </row>
    <row r="96" spans="1:16" x14ac:dyDescent="0.25">
      <c r="C96" s="2" t="s">
        <v>178</v>
      </c>
      <c r="D96" s="56">
        <v>686</v>
      </c>
      <c r="E96" s="56">
        <v>160</v>
      </c>
      <c r="F96" s="56">
        <v>90</v>
      </c>
      <c r="G96" s="57">
        <v>674</v>
      </c>
      <c r="H96" s="57">
        <v>166</v>
      </c>
      <c r="I96" s="57">
        <v>115</v>
      </c>
      <c r="J96" s="56">
        <v>473</v>
      </c>
      <c r="K96" s="56">
        <v>127</v>
      </c>
      <c r="L96" s="56">
        <v>72</v>
      </c>
      <c r="M96" s="39">
        <v>462</v>
      </c>
      <c r="N96" s="56">
        <v>110</v>
      </c>
      <c r="O96" s="56"/>
      <c r="P96" s="56"/>
    </row>
    <row r="97" spans="2:21" ht="15.75" thickBot="1" x14ac:dyDescent="0.3">
      <c r="C97" s="2" t="s">
        <v>179</v>
      </c>
      <c r="D97" s="57"/>
      <c r="E97" s="57"/>
      <c r="F97" s="57"/>
      <c r="G97" s="57">
        <v>95</v>
      </c>
      <c r="H97" s="57">
        <v>22</v>
      </c>
      <c r="I97" s="57">
        <v>9</v>
      </c>
      <c r="J97" s="57">
        <v>84</v>
      </c>
      <c r="K97" s="57">
        <v>21</v>
      </c>
      <c r="L97" s="57">
        <v>16</v>
      </c>
      <c r="M97" s="58">
        <v>102</v>
      </c>
      <c r="N97" s="58">
        <v>30</v>
      </c>
    </row>
    <row r="98" spans="2:21" ht="15.75" thickBot="1" x14ac:dyDescent="0.3">
      <c r="C98" s="2" t="s">
        <v>180</v>
      </c>
      <c r="D98" s="57"/>
      <c r="E98" s="57"/>
      <c r="F98" s="57"/>
      <c r="G98" s="57">
        <v>36</v>
      </c>
      <c r="H98" s="57">
        <v>21</v>
      </c>
      <c r="I98" s="57">
        <v>16</v>
      </c>
      <c r="J98" s="57">
        <v>79</v>
      </c>
      <c r="K98" s="57">
        <v>32</v>
      </c>
      <c r="L98" s="57">
        <v>21</v>
      </c>
      <c r="M98" s="59">
        <v>70</v>
      </c>
      <c r="N98" s="57">
        <v>27</v>
      </c>
      <c r="Q98" s="66"/>
      <c r="R98" s="67">
        <v>2015</v>
      </c>
      <c r="S98" s="67">
        <v>2016</v>
      </c>
      <c r="T98" s="67">
        <v>2017</v>
      </c>
      <c r="U98" s="67">
        <v>2018</v>
      </c>
    </row>
    <row r="99" spans="2:21" s="60" customFormat="1" ht="45.75" thickBot="1" x14ac:dyDescent="0.3">
      <c r="C99" s="60" t="s">
        <v>181</v>
      </c>
      <c r="D99" s="61">
        <f t="shared" ref="D99:N99" si="11">SUM(D96:D98)</f>
        <v>686</v>
      </c>
      <c r="E99" s="61">
        <f t="shared" si="11"/>
        <v>160</v>
      </c>
      <c r="F99" s="61">
        <f t="shared" si="11"/>
        <v>90</v>
      </c>
      <c r="G99" s="61">
        <f t="shared" si="11"/>
        <v>805</v>
      </c>
      <c r="H99" s="61">
        <f t="shared" si="11"/>
        <v>209</v>
      </c>
      <c r="I99" s="61">
        <f t="shared" si="11"/>
        <v>140</v>
      </c>
      <c r="J99" s="61">
        <f t="shared" si="11"/>
        <v>636</v>
      </c>
      <c r="K99" s="61">
        <f t="shared" si="11"/>
        <v>180</v>
      </c>
      <c r="L99" s="61">
        <f t="shared" si="11"/>
        <v>109</v>
      </c>
      <c r="M99" s="61">
        <f t="shared" si="11"/>
        <v>634</v>
      </c>
      <c r="N99" s="61">
        <f t="shared" si="11"/>
        <v>167</v>
      </c>
      <c r="Q99" s="68" t="s">
        <v>195</v>
      </c>
      <c r="R99" s="69">
        <v>1094</v>
      </c>
      <c r="S99" s="69">
        <v>1526</v>
      </c>
      <c r="T99" s="69">
        <v>2252</v>
      </c>
      <c r="U99" s="69">
        <v>1956</v>
      </c>
    </row>
    <row r="100" spans="2:21" ht="60.75" thickBot="1" x14ac:dyDescent="0.3">
      <c r="C100" s="6" t="s">
        <v>130</v>
      </c>
      <c r="Q100" s="68" t="s">
        <v>196</v>
      </c>
      <c r="R100" s="74">
        <v>342</v>
      </c>
      <c r="S100" s="69">
        <v>478</v>
      </c>
      <c r="T100" s="69">
        <v>753</v>
      </c>
      <c r="U100" s="69">
        <v>692</v>
      </c>
    </row>
    <row r="101" spans="2:21" ht="30.75" thickBot="1" x14ac:dyDescent="0.3">
      <c r="C101" s="2" t="s">
        <v>179</v>
      </c>
      <c r="D101" s="57">
        <v>1531</v>
      </c>
      <c r="E101" s="57">
        <v>411</v>
      </c>
      <c r="F101" s="57">
        <v>337</v>
      </c>
      <c r="G101" s="57">
        <v>1746</v>
      </c>
      <c r="H101" s="57">
        <v>488</v>
      </c>
      <c r="I101" s="57">
        <v>364</v>
      </c>
      <c r="J101" s="57">
        <v>2010</v>
      </c>
      <c r="K101" s="57">
        <v>602</v>
      </c>
      <c r="L101" s="57">
        <v>441</v>
      </c>
      <c r="M101" s="57">
        <v>1989</v>
      </c>
      <c r="N101" s="58">
        <v>614</v>
      </c>
      <c r="Q101" s="68" t="s">
        <v>197</v>
      </c>
      <c r="R101" s="74">
        <v>245</v>
      </c>
      <c r="S101" s="69">
        <v>359</v>
      </c>
      <c r="T101" s="69">
        <v>520</v>
      </c>
      <c r="U101" s="69"/>
    </row>
    <row r="102" spans="2:21" s="60" customFormat="1" x14ac:dyDescent="0.25">
      <c r="C102" s="60" t="s">
        <v>181</v>
      </c>
      <c r="D102" s="61">
        <v>1531</v>
      </c>
      <c r="E102" s="61">
        <v>411</v>
      </c>
      <c r="F102" s="61">
        <v>337</v>
      </c>
      <c r="G102" s="61">
        <v>1746</v>
      </c>
      <c r="H102" s="61">
        <v>488</v>
      </c>
      <c r="I102" s="61">
        <v>364</v>
      </c>
      <c r="J102" s="61">
        <v>2010</v>
      </c>
      <c r="K102" s="61">
        <v>602</v>
      </c>
      <c r="L102" s="61">
        <v>441</v>
      </c>
      <c r="M102" s="61">
        <v>1989</v>
      </c>
      <c r="N102" s="61">
        <v>614</v>
      </c>
    </row>
    <row r="103" spans="2:21" x14ac:dyDescent="0.25">
      <c r="C103" s="6" t="s">
        <v>135</v>
      </c>
    </row>
    <row r="104" spans="2:21" x14ac:dyDescent="0.25">
      <c r="C104" s="35" t="s">
        <v>179</v>
      </c>
      <c r="D104" s="57">
        <v>1218</v>
      </c>
      <c r="E104" s="57">
        <v>292</v>
      </c>
      <c r="F104" s="57">
        <v>218</v>
      </c>
      <c r="G104" s="57">
        <v>1692</v>
      </c>
      <c r="H104" s="57">
        <v>403</v>
      </c>
      <c r="I104" s="57">
        <v>260</v>
      </c>
      <c r="J104" s="57">
        <v>1609</v>
      </c>
      <c r="K104" s="57">
        <v>399</v>
      </c>
      <c r="L104" s="57">
        <v>276</v>
      </c>
      <c r="M104" s="62">
        <v>1451</v>
      </c>
      <c r="N104" s="57">
        <v>402</v>
      </c>
    </row>
    <row r="105" spans="2:21" x14ac:dyDescent="0.25">
      <c r="C105" s="35" t="s">
        <v>178</v>
      </c>
      <c r="D105" s="57">
        <v>1206</v>
      </c>
      <c r="E105" s="57">
        <v>258</v>
      </c>
      <c r="F105" s="57">
        <v>177</v>
      </c>
      <c r="G105" s="57">
        <v>1430</v>
      </c>
      <c r="H105" s="57">
        <v>341</v>
      </c>
      <c r="I105" s="57">
        <v>228</v>
      </c>
      <c r="J105" s="57">
        <v>1047</v>
      </c>
      <c r="K105" s="57">
        <v>253</v>
      </c>
      <c r="L105" s="57">
        <v>173</v>
      </c>
      <c r="M105" s="58">
        <v>1112</v>
      </c>
      <c r="N105" s="58">
        <v>268</v>
      </c>
    </row>
    <row r="106" spans="2:21" x14ac:dyDescent="0.25">
      <c r="C106" s="35" t="s">
        <v>180</v>
      </c>
      <c r="D106" s="57">
        <v>49</v>
      </c>
      <c r="E106" s="57">
        <v>16</v>
      </c>
      <c r="F106" s="57">
        <v>18</v>
      </c>
      <c r="G106" s="57">
        <v>44</v>
      </c>
      <c r="H106" s="57">
        <v>13</v>
      </c>
      <c r="I106" s="57">
        <v>15</v>
      </c>
      <c r="J106" s="57">
        <v>34</v>
      </c>
      <c r="K106" s="57">
        <v>16</v>
      </c>
      <c r="L106" s="57">
        <v>18</v>
      </c>
      <c r="M106" s="59">
        <v>25</v>
      </c>
      <c r="N106" s="57">
        <v>8</v>
      </c>
    </row>
    <row r="107" spans="2:21" x14ac:dyDescent="0.25">
      <c r="C107" s="35" t="s">
        <v>182</v>
      </c>
      <c r="D107" s="57">
        <v>50</v>
      </c>
      <c r="E107" s="57">
        <v>14</v>
      </c>
      <c r="F107" s="57">
        <v>7</v>
      </c>
      <c r="G107" s="57">
        <v>72</v>
      </c>
      <c r="H107" s="57">
        <v>19</v>
      </c>
      <c r="I107" s="57">
        <v>8</v>
      </c>
      <c r="J107" s="57">
        <v>43</v>
      </c>
      <c r="K107" s="57">
        <v>14</v>
      </c>
      <c r="L107" s="57">
        <v>5</v>
      </c>
      <c r="M107" s="58">
        <v>59</v>
      </c>
      <c r="N107" s="58">
        <v>21</v>
      </c>
    </row>
    <row r="108" spans="2:21" s="60" customFormat="1" x14ac:dyDescent="0.25">
      <c r="C108" s="63" t="s">
        <v>181</v>
      </c>
      <c r="D108" s="61">
        <f t="shared" ref="D108:N108" si="12">SUBTOTAL(9,D104:D107)</f>
        <v>2523</v>
      </c>
      <c r="E108" s="61">
        <f t="shared" si="12"/>
        <v>580</v>
      </c>
      <c r="F108" s="61">
        <f t="shared" si="12"/>
        <v>420</v>
      </c>
      <c r="G108" s="61">
        <f t="shared" si="12"/>
        <v>3238</v>
      </c>
      <c r="H108" s="61">
        <f t="shared" si="12"/>
        <v>776</v>
      </c>
      <c r="I108" s="61">
        <f t="shared" si="12"/>
        <v>511</v>
      </c>
      <c r="J108" s="61">
        <f t="shared" si="12"/>
        <v>2733</v>
      </c>
      <c r="K108" s="61">
        <f t="shared" si="12"/>
        <v>682</v>
      </c>
      <c r="L108" s="61">
        <f t="shared" si="12"/>
        <v>472</v>
      </c>
      <c r="M108" s="61">
        <f t="shared" si="12"/>
        <v>2647</v>
      </c>
      <c r="N108" s="61">
        <f t="shared" si="12"/>
        <v>699</v>
      </c>
    </row>
    <row r="109" spans="2:21" x14ac:dyDescent="0.25">
      <c r="C109" s="55" t="s">
        <v>133</v>
      </c>
    </row>
    <row r="110" spans="2:21" x14ac:dyDescent="0.25">
      <c r="B110" s="35"/>
      <c r="C110" s="35" t="s">
        <v>179</v>
      </c>
      <c r="D110" s="57">
        <v>1234</v>
      </c>
      <c r="E110" s="57">
        <v>368</v>
      </c>
      <c r="F110" s="57">
        <v>163</v>
      </c>
      <c r="G110" s="57">
        <v>1910</v>
      </c>
      <c r="H110" s="57">
        <v>550</v>
      </c>
      <c r="I110" s="57">
        <v>314</v>
      </c>
      <c r="J110" s="57">
        <v>2002</v>
      </c>
      <c r="K110" s="57">
        <v>648</v>
      </c>
      <c r="L110" s="57">
        <v>340</v>
      </c>
      <c r="M110" s="58">
        <v>2621</v>
      </c>
      <c r="N110" s="58">
        <v>843</v>
      </c>
    </row>
    <row r="111" spans="2:21" x14ac:dyDescent="0.25">
      <c r="B111" s="35"/>
      <c r="C111" s="35" t="s">
        <v>180</v>
      </c>
      <c r="D111" s="57">
        <v>452</v>
      </c>
      <c r="E111" s="57">
        <v>158</v>
      </c>
      <c r="F111" s="57">
        <v>72</v>
      </c>
      <c r="G111" s="57">
        <v>579</v>
      </c>
      <c r="H111" s="57">
        <v>179</v>
      </c>
      <c r="I111" s="57">
        <v>81</v>
      </c>
      <c r="J111" s="57">
        <v>546</v>
      </c>
      <c r="K111" s="57">
        <v>151</v>
      </c>
      <c r="L111" s="57">
        <v>77</v>
      </c>
      <c r="M111" s="57">
        <v>431</v>
      </c>
      <c r="N111" s="57">
        <v>149</v>
      </c>
    </row>
    <row r="112" spans="2:21" x14ac:dyDescent="0.25">
      <c r="B112" s="35"/>
      <c r="C112" s="35" t="s">
        <v>182</v>
      </c>
      <c r="D112" s="57">
        <v>609</v>
      </c>
      <c r="E112" s="57">
        <v>179</v>
      </c>
      <c r="F112" s="57">
        <v>90</v>
      </c>
      <c r="G112" s="57">
        <v>1009</v>
      </c>
      <c r="H112" s="57">
        <v>234</v>
      </c>
      <c r="I112" s="57">
        <v>164</v>
      </c>
      <c r="J112" s="57">
        <v>716</v>
      </c>
      <c r="K112" s="57">
        <v>222</v>
      </c>
      <c r="L112" s="57">
        <v>95</v>
      </c>
      <c r="M112" s="57">
        <v>796</v>
      </c>
      <c r="N112" s="58">
        <v>265</v>
      </c>
    </row>
    <row r="113" spans="3:14" s="60" customFormat="1" x14ac:dyDescent="0.25">
      <c r="C113" s="63" t="s">
        <v>181</v>
      </c>
      <c r="D113" s="61">
        <f t="shared" ref="D113:N113" si="13">SUBTOTAL(9,D110:D112)</f>
        <v>2295</v>
      </c>
      <c r="E113" s="61">
        <f t="shared" si="13"/>
        <v>705</v>
      </c>
      <c r="F113" s="61">
        <f t="shared" si="13"/>
        <v>325</v>
      </c>
      <c r="G113" s="61">
        <f t="shared" si="13"/>
        <v>3498</v>
      </c>
      <c r="H113" s="61">
        <f t="shared" si="13"/>
        <v>963</v>
      </c>
      <c r="I113" s="61">
        <f t="shared" si="13"/>
        <v>559</v>
      </c>
      <c r="J113" s="61">
        <f t="shared" si="13"/>
        <v>3264</v>
      </c>
      <c r="K113" s="61">
        <f t="shared" si="13"/>
        <v>1021</v>
      </c>
      <c r="L113" s="61">
        <f t="shared" si="13"/>
        <v>512</v>
      </c>
      <c r="M113" s="64">
        <f t="shared" si="13"/>
        <v>3848</v>
      </c>
      <c r="N113" s="64">
        <f t="shared" si="13"/>
        <v>1257</v>
      </c>
    </row>
    <row r="114" spans="3:14" x14ac:dyDescent="0.25">
      <c r="C114" s="55" t="s">
        <v>131</v>
      </c>
    </row>
    <row r="115" spans="3:14" x14ac:dyDescent="0.25">
      <c r="C115" s="35" t="s">
        <v>179</v>
      </c>
      <c r="D115" s="57">
        <v>2389</v>
      </c>
      <c r="E115" s="57">
        <v>612</v>
      </c>
      <c r="F115" s="57">
        <v>484</v>
      </c>
      <c r="G115" s="57">
        <v>2885</v>
      </c>
      <c r="H115" s="57">
        <v>780</v>
      </c>
      <c r="I115" s="57">
        <v>595</v>
      </c>
      <c r="J115" s="57">
        <v>2802</v>
      </c>
      <c r="K115" s="57">
        <v>834</v>
      </c>
      <c r="L115" s="57">
        <v>605</v>
      </c>
      <c r="M115" s="65">
        <v>2589</v>
      </c>
      <c r="N115" s="57">
        <v>777</v>
      </c>
    </row>
    <row r="116" spans="3:14" x14ac:dyDescent="0.25">
      <c r="C116" s="35" t="s">
        <v>180</v>
      </c>
      <c r="D116" s="57">
        <v>20</v>
      </c>
      <c r="E116" s="57">
        <v>4</v>
      </c>
      <c r="F116" s="57">
        <v>6</v>
      </c>
      <c r="G116" s="57">
        <v>43</v>
      </c>
      <c r="H116" s="57">
        <v>15</v>
      </c>
      <c r="I116" s="57">
        <v>18</v>
      </c>
      <c r="J116" s="57">
        <v>63</v>
      </c>
      <c r="K116" s="57">
        <v>17</v>
      </c>
      <c r="L116" s="57">
        <v>4</v>
      </c>
      <c r="M116" s="57">
        <v>48</v>
      </c>
      <c r="N116" s="57">
        <v>16</v>
      </c>
    </row>
    <row r="117" spans="3:14" x14ac:dyDescent="0.25">
      <c r="C117" s="35" t="s">
        <v>182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46</v>
      </c>
      <c r="K117" s="57">
        <v>14</v>
      </c>
      <c r="L117" s="57">
        <v>14</v>
      </c>
      <c r="M117" s="57">
        <v>55</v>
      </c>
      <c r="N117" s="58">
        <v>16</v>
      </c>
    </row>
    <row r="118" spans="3:14" s="60" customFormat="1" x14ac:dyDescent="0.25">
      <c r="C118" s="63" t="s">
        <v>181</v>
      </c>
      <c r="D118" s="61">
        <f t="shared" ref="D118:N118" si="14">SUBTOTAL(9,D115:D117)</f>
        <v>2409</v>
      </c>
      <c r="E118" s="61">
        <f t="shared" si="14"/>
        <v>616</v>
      </c>
      <c r="F118" s="61">
        <f t="shared" si="14"/>
        <v>490</v>
      </c>
      <c r="G118" s="61">
        <f t="shared" si="14"/>
        <v>2928</v>
      </c>
      <c r="H118" s="61">
        <f t="shared" si="14"/>
        <v>795</v>
      </c>
      <c r="I118" s="61">
        <f t="shared" si="14"/>
        <v>613</v>
      </c>
      <c r="J118" s="61">
        <f t="shared" si="14"/>
        <v>2911</v>
      </c>
      <c r="K118" s="61">
        <f t="shared" si="14"/>
        <v>865</v>
      </c>
      <c r="L118" s="61">
        <f t="shared" si="14"/>
        <v>623</v>
      </c>
      <c r="M118" s="61">
        <f t="shared" si="14"/>
        <v>2692</v>
      </c>
      <c r="N118" s="61">
        <f t="shared" si="14"/>
        <v>809</v>
      </c>
    </row>
    <row r="119" spans="3:14" x14ac:dyDescent="0.25">
      <c r="C119" s="55" t="s">
        <v>183</v>
      </c>
      <c r="D119" s="6">
        <f>D99+D102+D108+D113+D118</f>
        <v>9444</v>
      </c>
      <c r="E119" s="6">
        <f t="shared" ref="E119:N119" si="15">E99+E102+E108+E113+E118</f>
        <v>2472</v>
      </c>
      <c r="F119" s="6">
        <f t="shared" si="15"/>
        <v>1662</v>
      </c>
      <c r="G119" s="6">
        <f t="shared" si="15"/>
        <v>12215</v>
      </c>
      <c r="H119" s="6">
        <f t="shared" si="15"/>
        <v>3231</v>
      </c>
      <c r="I119" s="6">
        <f t="shared" si="15"/>
        <v>2187</v>
      </c>
      <c r="J119" s="6">
        <f t="shared" si="15"/>
        <v>11554</v>
      </c>
      <c r="K119" s="6">
        <f t="shared" si="15"/>
        <v>3350</v>
      </c>
      <c r="L119" s="6">
        <f t="shared" si="15"/>
        <v>2157</v>
      </c>
      <c r="M119" s="6">
        <f t="shared" si="15"/>
        <v>11810</v>
      </c>
      <c r="N119" s="6">
        <f t="shared" si="15"/>
        <v>3546</v>
      </c>
    </row>
    <row r="120" spans="3:14" hidden="1" x14ac:dyDescent="0.25"/>
    <row r="121" spans="3:14" hidden="1" x14ac:dyDescent="0.25">
      <c r="C121" s="2" t="s">
        <v>184</v>
      </c>
      <c r="D121" s="2">
        <f>D97+D101+D104+D110+D115</f>
        <v>6372</v>
      </c>
      <c r="E121" s="2">
        <f t="shared" ref="E121:N121" si="16">E97+E101+E104+E110+E115</f>
        <v>1683</v>
      </c>
      <c r="F121" s="2">
        <f t="shared" si="16"/>
        <v>1202</v>
      </c>
      <c r="G121" s="2">
        <f t="shared" si="16"/>
        <v>8328</v>
      </c>
      <c r="H121" s="2">
        <f t="shared" si="16"/>
        <v>2243</v>
      </c>
      <c r="I121" s="2">
        <f t="shared" si="16"/>
        <v>1542</v>
      </c>
      <c r="J121" s="2">
        <f t="shared" si="16"/>
        <v>8507</v>
      </c>
      <c r="K121" s="2">
        <f t="shared" si="16"/>
        <v>2504</v>
      </c>
      <c r="L121" s="2">
        <f t="shared" si="16"/>
        <v>1678</v>
      </c>
      <c r="M121" s="2">
        <f t="shared" si="16"/>
        <v>8752</v>
      </c>
      <c r="N121" s="2">
        <f t="shared" si="16"/>
        <v>2666</v>
      </c>
    </row>
    <row r="122" spans="3:14" hidden="1" x14ac:dyDescent="0.25">
      <c r="C122" s="2" t="s">
        <v>178</v>
      </c>
      <c r="D122" s="2">
        <f>D96+D105</f>
        <v>1892</v>
      </c>
      <c r="E122" s="2">
        <f t="shared" ref="E122:N122" si="17">E96+E105</f>
        <v>418</v>
      </c>
      <c r="F122" s="2">
        <f t="shared" si="17"/>
        <v>267</v>
      </c>
      <c r="G122" s="2">
        <f t="shared" si="17"/>
        <v>2104</v>
      </c>
      <c r="H122" s="2">
        <f t="shared" si="17"/>
        <v>507</v>
      </c>
      <c r="I122" s="2">
        <f t="shared" si="17"/>
        <v>343</v>
      </c>
      <c r="J122" s="2">
        <f t="shared" si="17"/>
        <v>1520</v>
      </c>
      <c r="K122" s="2">
        <f t="shared" si="17"/>
        <v>380</v>
      </c>
      <c r="L122" s="2">
        <f t="shared" si="17"/>
        <v>245</v>
      </c>
      <c r="M122" s="2">
        <f t="shared" si="17"/>
        <v>1574</v>
      </c>
      <c r="N122" s="2">
        <f t="shared" si="17"/>
        <v>378</v>
      </c>
    </row>
    <row r="123" spans="3:14" hidden="1" x14ac:dyDescent="0.25">
      <c r="C123" s="2" t="s">
        <v>150</v>
      </c>
      <c r="D123" s="2">
        <f>D98+D106+D111+D116</f>
        <v>521</v>
      </c>
      <c r="E123" s="2">
        <f t="shared" ref="E123:N123" si="18">E98+E106+E111+E116</f>
        <v>178</v>
      </c>
      <c r="F123" s="2">
        <f t="shared" si="18"/>
        <v>96</v>
      </c>
      <c r="G123" s="2">
        <f t="shared" si="18"/>
        <v>702</v>
      </c>
      <c r="H123" s="2">
        <f t="shared" si="18"/>
        <v>228</v>
      </c>
      <c r="I123" s="2">
        <f t="shared" si="18"/>
        <v>130</v>
      </c>
      <c r="J123" s="2">
        <f t="shared" si="18"/>
        <v>722</v>
      </c>
      <c r="K123" s="2">
        <f t="shared" si="18"/>
        <v>216</v>
      </c>
      <c r="L123" s="2">
        <f t="shared" si="18"/>
        <v>120</v>
      </c>
      <c r="M123" s="2">
        <f t="shared" si="18"/>
        <v>574</v>
      </c>
      <c r="N123" s="2">
        <f t="shared" si="18"/>
        <v>200</v>
      </c>
    </row>
    <row r="124" spans="3:14" hidden="1" x14ac:dyDescent="0.25">
      <c r="C124" s="2" t="s">
        <v>153</v>
      </c>
      <c r="D124" s="2">
        <f>D107+D112+D117</f>
        <v>659</v>
      </c>
      <c r="E124" s="2">
        <f t="shared" ref="E124:N124" si="19">E107+E112+E117</f>
        <v>193</v>
      </c>
      <c r="F124" s="2">
        <f t="shared" si="19"/>
        <v>97</v>
      </c>
      <c r="G124" s="2">
        <f t="shared" si="19"/>
        <v>1081</v>
      </c>
      <c r="H124" s="2">
        <f t="shared" si="19"/>
        <v>253</v>
      </c>
      <c r="I124" s="2">
        <f t="shared" si="19"/>
        <v>172</v>
      </c>
      <c r="J124" s="2">
        <f t="shared" si="19"/>
        <v>805</v>
      </c>
      <c r="K124" s="2">
        <f t="shared" si="19"/>
        <v>250</v>
      </c>
      <c r="L124" s="2">
        <f t="shared" si="19"/>
        <v>114</v>
      </c>
      <c r="M124" s="2">
        <f t="shared" si="19"/>
        <v>910</v>
      </c>
      <c r="N124" s="2">
        <f t="shared" si="19"/>
        <v>302</v>
      </c>
    </row>
    <row r="125" spans="3:14" hidden="1" x14ac:dyDescent="0.25">
      <c r="D125" s="2">
        <f t="shared" ref="D125:N125" si="20">SUBTOTAL(9,D121:D124)</f>
        <v>0</v>
      </c>
      <c r="E125" s="2">
        <f t="shared" si="20"/>
        <v>0</v>
      </c>
      <c r="F125" s="2">
        <f t="shared" si="20"/>
        <v>0</v>
      </c>
      <c r="G125" s="6">
        <f t="shared" si="20"/>
        <v>0</v>
      </c>
      <c r="H125" s="6">
        <f t="shared" si="20"/>
        <v>0</v>
      </c>
      <c r="I125" s="6">
        <f t="shared" si="20"/>
        <v>0</v>
      </c>
      <c r="J125" s="6">
        <f t="shared" si="20"/>
        <v>0</v>
      </c>
      <c r="K125" s="6">
        <f t="shared" si="20"/>
        <v>0</v>
      </c>
      <c r="L125" s="6">
        <f t="shared" si="20"/>
        <v>0</v>
      </c>
      <c r="M125" s="6">
        <f t="shared" si="20"/>
        <v>0</v>
      </c>
      <c r="N125" s="6">
        <f t="shared" si="20"/>
        <v>0</v>
      </c>
    </row>
    <row r="126" spans="3:14" s="2" customFormat="1" ht="15.75" thickBot="1" x14ac:dyDescent="0.3">
      <c r="G126" s="6"/>
      <c r="H126" s="6"/>
      <c r="I126" s="6"/>
      <c r="J126" s="6"/>
      <c r="K126" s="6"/>
      <c r="L126" s="6"/>
      <c r="M126" s="6"/>
      <c r="N126" s="6"/>
    </row>
    <row r="127" spans="3:14" s="2" customFormat="1" x14ac:dyDescent="0.25">
      <c r="D127" s="139">
        <v>2015</v>
      </c>
      <c r="E127" s="140"/>
      <c r="F127" s="141"/>
      <c r="G127" s="139">
        <v>2016</v>
      </c>
      <c r="H127" s="140"/>
      <c r="I127" s="141"/>
      <c r="J127" s="139">
        <v>2017</v>
      </c>
      <c r="K127" s="140"/>
      <c r="L127" s="141"/>
      <c r="M127" s="139"/>
      <c r="N127" s="141"/>
    </row>
    <row r="128" spans="3:14" s="2" customFormat="1" ht="15.75" thickBot="1" x14ac:dyDescent="0.3">
      <c r="D128" s="142"/>
      <c r="E128" s="143"/>
      <c r="F128" s="144"/>
      <c r="G128" s="142"/>
      <c r="H128" s="143"/>
      <c r="I128" s="144"/>
      <c r="J128" s="142"/>
      <c r="K128" s="143"/>
      <c r="L128" s="144"/>
      <c r="M128" s="142">
        <v>2018</v>
      </c>
      <c r="N128" s="144"/>
    </row>
    <row r="129" spans="3:14" ht="21.75" thickBot="1" x14ac:dyDescent="0.3">
      <c r="D129" s="75" t="s">
        <v>20</v>
      </c>
      <c r="E129" s="75" t="s">
        <v>21</v>
      </c>
      <c r="F129" s="75" t="s">
        <v>136</v>
      </c>
      <c r="G129" s="75" t="s">
        <v>20</v>
      </c>
      <c r="H129" s="75" t="s">
        <v>21</v>
      </c>
      <c r="I129" s="75" t="s">
        <v>136</v>
      </c>
      <c r="J129" s="75" t="s">
        <v>20</v>
      </c>
      <c r="K129" s="75" t="s">
        <v>21</v>
      </c>
      <c r="L129" s="75" t="s">
        <v>136</v>
      </c>
      <c r="M129" s="75" t="s">
        <v>20</v>
      </c>
      <c r="N129" s="75" t="s">
        <v>21</v>
      </c>
    </row>
    <row r="130" spans="3:14" x14ac:dyDescent="0.25">
      <c r="C130" s="2" t="s">
        <v>190</v>
      </c>
      <c r="D130" s="61">
        <v>686</v>
      </c>
      <c r="E130" s="61">
        <v>160</v>
      </c>
      <c r="F130" s="61">
        <v>90</v>
      </c>
      <c r="G130" s="61">
        <v>805</v>
      </c>
      <c r="H130" s="61">
        <v>209</v>
      </c>
      <c r="I130" s="61">
        <v>140</v>
      </c>
      <c r="J130" s="61">
        <v>636</v>
      </c>
      <c r="K130" s="61">
        <v>180</v>
      </c>
      <c r="L130" s="61">
        <v>109</v>
      </c>
      <c r="M130" s="61">
        <v>634</v>
      </c>
      <c r="N130" s="61">
        <v>167</v>
      </c>
    </row>
    <row r="131" spans="3:14" x14ac:dyDescent="0.25">
      <c r="C131" s="2" t="s">
        <v>191</v>
      </c>
      <c r="D131" s="2">
        <v>1531</v>
      </c>
      <c r="E131" s="2">
        <v>411</v>
      </c>
      <c r="F131" s="2">
        <v>337</v>
      </c>
      <c r="G131" s="6">
        <v>1746</v>
      </c>
      <c r="H131" s="6">
        <v>488</v>
      </c>
      <c r="I131" s="6">
        <v>364</v>
      </c>
      <c r="J131" s="6">
        <v>2010</v>
      </c>
      <c r="K131" s="6">
        <v>602</v>
      </c>
      <c r="L131" s="6">
        <v>441</v>
      </c>
      <c r="M131" s="6">
        <v>1989</v>
      </c>
      <c r="N131" s="6">
        <v>614</v>
      </c>
    </row>
    <row r="132" spans="3:14" x14ac:dyDescent="0.25">
      <c r="C132" s="2" t="s">
        <v>192</v>
      </c>
      <c r="D132" s="2">
        <v>2523</v>
      </c>
      <c r="E132" s="2">
        <v>580</v>
      </c>
      <c r="F132" s="2">
        <v>420</v>
      </c>
      <c r="G132" s="6">
        <v>3238</v>
      </c>
      <c r="H132" s="6">
        <v>776</v>
      </c>
      <c r="I132" s="6">
        <v>511</v>
      </c>
      <c r="J132" s="6">
        <v>2733</v>
      </c>
      <c r="K132" s="6">
        <v>682</v>
      </c>
      <c r="L132" s="6">
        <v>472</v>
      </c>
      <c r="M132" s="6">
        <v>2647</v>
      </c>
      <c r="N132" s="6">
        <v>699</v>
      </c>
    </row>
    <row r="133" spans="3:14" x14ac:dyDescent="0.25">
      <c r="C133" s="2" t="s">
        <v>193</v>
      </c>
      <c r="D133" s="2">
        <v>2295</v>
      </c>
      <c r="E133" s="2">
        <v>705</v>
      </c>
      <c r="F133" s="2">
        <v>325</v>
      </c>
      <c r="G133" s="6">
        <v>3498</v>
      </c>
      <c r="H133" s="6">
        <v>963</v>
      </c>
      <c r="I133" s="6">
        <v>559</v>
      </c>
      <c r="J133" s="6">
        <v>3264</v>
      </c>
      <c r="K133" s="6">
        <v>1021</v>
      </c>
      <c r="L133" s="6">
        <v>512</v>
      </c>
      <c r="M133" s="6">
        <v>3848</v>
      </c>
      <c r="N133" s="6">
        <v>1257</v>
      </c>
    </row>
    <row r="134" spans="3:14" x14ac:dyDescent="0.25">
      <c r="C134" s="2" t="s">
        <v>194</v>
      </c>
      <c r="D134" s="2">
        <v>2409</v>
      </c>
      <c r="E134" s="2">
        <v>616</v>
      </c>
      <c r="F134" s="2">
        <v>490</v>
      </c>
      <c r="G134" s="6">
        <v>2928</v>
      </c>
      <c r="H134" s="6">
        <v>795</v>
      </c>
      <c r="I134" s="6">
        <v>613</v>
      </c>
      <c r="J134" s="6">
        <v>2911</v>
      </c>
      <c r="K134" s="6">
        <v>865</v>
      </c>
      <c r="L134" s="6">
        <v>623</v>
      </c>
      <c r="M134" s="6">
        <v>2692</v>
      </c>
      <c r="N134" s="6">
        <v>809</v>
      </c>
    </row>
    <row r="135" spans="3:14" x14ac:dyDescent="0.25">
      <c r="D135" s="2">
        <f t="shared" ref="D135:N135" si="21">SUBTOTAL(9,D130:D134)</f>
        <v>9444</v>
      </c>
      <c r="E135" s="2">
        <f t="shared" si="21"/>
        <v>2472</v>
      </c>
      <c r="F135" s="2">
        <f t="shared" si="21"/>
        <v>1662</v>
      </c>
      <c r="G135" s="6">
        <f t="shared" si="21"/>
        <v>12215</v>
      </c>
      <c r="H135" s="6">
        <f t="shared" si="21"/>
        <v>3231</v>
      </c>
      <c r="I135" s="6">
        <f t="shared" si="21"/>
        <v>2187</v>
      </c>
      <c r="J135" s="6">
        <f t="shared" si="21"/>
        <v>11554</v>
      </c>
      <c r="K135" s="6">
        <f t="shared" si="21"/>
        <v>3350</v>
      </c>
      <c r="L135" s="6">
        <f t="shared" si="21"/>
        <v>2157</v>
      </c>
      <c r="M135" s="6">
        <f t="shared" si="21"/>
        <v>11810</v>
      </c>
      <c r="N135" s="6">
        <f t="shared" si="21"/>
        <v>3546</v>
      </c>
    </row>
    <row r="136" spans="3:14" ht="15.75" thickBot="1" x14ac:dyDescent="0.3"/>
    <row r="137" spans="3:14" x14ac:dyDescent="0.25">
      <c r="C137" s="145" t="s">
        <v>173</v>
      </c>
      <c r="D137" s="139">
        <v>2015</v>
      </c>
      <c r="E137" s="140"/>
      <c r="F137" s="141"/>
      <c r="G137" s="139">
        <v>2016</v>
      </c>
      <c r="H137" s="140"/>
      <c r="I137" s="141"/>
      <c r="J137" s="139">
        <v>2017</v>
      </c>
      <c r="K137" s="140"/>
      <c r="L137" s="141"/>
      <c r="M137" s="139"/>
      <c r="N137" s="141"/>
    </row>
    <row r="138" spans="3:14" ht="15.75" thickBot="1" x14ac:dyDescent="0.3">
      <c r="C138" s="146"/>
      <c r="D138" s="142"/>
      <c r="E138" s="143"/>
      <c r="F138" s="144"/>
      <c r="G138" s="142"/>
      <c r="H138" s="143"/>
      <c r="I138" s="144"/>
      <c r="J138" s="142"/>
      <c r="K138" s="143"/>
      <c r="L138" s="144"/>
      <c r="M138" s="142">
        <v>2018</v>
      </c>
      <c r="N138" s="144"/>
    </row>
    <row r="139" spans="3:14" ht="21.75" thickBot="1" x14ac:dyDescent="0.3">
      <c r="C139" s="147"/>
      <c r="D139" s="75" t="s">
        <v>20</v>
      </c>
      <c r="E139" s="75" t="s">
        <v>21</v>
      </c>
      <c r="F139" s="75" t="s">
        <v>136</v>
      </c>
      <c r="G139" s="75" t="s">
        <v>20</v>
      </c>
      <c r="H139" s="75" t="s">
        <v>21</v>
      </c>
      <c r="I139" s="75" t="s">
        <v>136</v>
      </c>
      <c r="J139" s="75" t="s">
        <v>20</v>
      </c>
      <c r="K139" s="75" t="s">
        <v>21</v>
      </c>
      <c r="L139" s="75" t="s">
        <v>136</v>
      </c>
      <c r="M139" s="75" t="s">
        <v>20</v>
      </c>
      <c r="N139" s="75" t="s">
        <v>21</v>
      </c>
    </row>
    <row r="140" spans="3:14" ht="15.75" thickBot="1" x14ac:dyDescent="0.3">
      <c r="C140" s="76" t="s">
        <v>130</v>
      </c>
      <c r="D140" s="77">
        <v>455</v>
      </c>
      <c r="E140" s="77">
        <v>127</v>
      </c>
      <c r="F140" s="77">
        <v>99</v>
      </c>
      <c r="G140" s="77">
        <v>555</v>
      </c>
      <c r="H140" s="77">
        <v>164</v>
      </c>
      <c r="I140" s="77">
        <v>142</v>
      </c>
      <c r="J140" s="77">
        <v>887</v>
      </c>
      <c r="K140" s="77">
        <v>260</v>
      </c>
      <c r="L140" s="77">
        <v>204</v>
      </c>
      <c r="M140" s="78">
        <v>788</v>
      </c>
      <c r="N140" s="78">
        <v>245</v>
      </c>
    </row>
    <row r="141" spans="3:14" ht="15.75" thickBot="1" x14ac:dyDescent="0.3">
      <c r="C141" s="79" t="s">
        <v>135</v>
      </c>
      <c r="D141" s="77">
        <v>21</v>
      </c>
      <c r="E141" s="77">
        <v>10</v>
      </c>
      <c r="F141" s="77">
        <v>9</v>
      </c>
      <c r="G141" s="77">
        <v>18</v>
      </c>
      <c r="H141" s="77">
        <v>8</v>
      </c>
      <c r="I141" s="77">
        <v>7</v>
      </c>
      <c r="J141" s="77">
        <v>16</v>
      </c>
      <c r="K141" s="77">
        <v>3</v>
      </c>
      <c r="L141" s="77">
        <v>2</v>
      </c>
      <c r="M141" s="78">
        <v>4</v>
      </c>
      <c r="N141" s="78">
        <v>0</v>
      </c>
    </row>
    <row r="142" spans="3:14" ht="15.75" thickBot="1" x14ac:dyDescent="0.3">
      <c r="C142" s="80" t="s">
        <v>133</v>
      </c>
      <c r="D142" s="77">
        <v>145</v>
      </c>
      <c r="E142" s="77">
        <v>39</v>
      </c>
      <c r="F142" s="77">
        <v>26</v>
      </c>
      <c r="G142" s="77">
        <v>250</v>
      </c>
      <c r="H142" s="77">
        <v>77</v>
      </c>
      <c r="I142" s="77">
        <v>50</v>
      </c>
      <c r="J142" s="77">
        <v>367</v>
      </c>
      <c r="K142" s="77">
        <v>122</v>
      </c>
      <c r="L142" s="77">
        <v>74</v>
      </c>
      <c r="M142" s="78">
        <v>339</v>
      </c>
      <c r="N142" s="78">
        <v>136</v>
      </c>
    </row>
    <row r="143" spans="3:14" ht="15.75" thickBot="1" x14ac:dyDescent="0.3">
      <c r="C143" s="76" t="s">
        <v>131</v>
      </c>
      <c r="D143" s="77">
        <v>473</v>
      </c>
      <c r="E143" s="77">
        <v>166</v>
      </c>
      <c r="F143" s="77">
        <v>111</v>
      </c>
      <c r="G143" s="77">
        <v>703</v>
      </c>
      <c r="H143" s="77">
        <v>229</v>
      </c>
      <c r="I143" s="77">
        <v>160</v>
      </c>
      <c r="J143" s="77">
        <v>982</v>
      </c>
      <c r="K143" s="77">
        <v>368</v>
      </c>
      <c r="L143" s="77">
        <v>240</v>
      </c>
      <c r="M143" s="78">
        <v>718</v>
      </c>
      <c r="N143" s="78">
        <v>279</v>
      </c>
    </row>
    <row r="144" spans="3:14" ht="15.75" thickBot="1" x14ac:dyDescent="0.3">
      <c r="C144" s="76" t="s">
        <v>152</v>
      </c>
      <c r="D144" s="77">
        <v>2191</v>
      </c>
      <c r="E144" s="77">
        <v>687</v>
      </c>
      <c r="F144" s="77">
        <v>493</v>
      </c>
      <c r="G144" s="77">
        <v>3055</v>
      </c>
      <c r="H144" s="77">
        <v>959</v>
      </c>
      <c r="I144" s="77">
        <v>721</v>
      </c>
      <c r="J144" s="77">
        <v>4507</v>
      </c>
      <c r="K144" s="77">
        <v>1509</v>
      </c>
      <c r="L144" s="77">
        <v>1043</v>
      </c>
      <c r="M144" s="78">
        <v>1675</v>
      </c>
      <c r="N144" s="78">
        <v>610</v>
      </c>
    </row>
    <row r="145" spans="3:7" ht="15.75" thickBot="1" x14ac:dyDescent="0.3"/>
    <row r="146" spans="3:7" ht="15.75" thickBot="1" x14ac:dyDescent="0.3">
      <c r="C146" s="66" t="s">
        <v>176</v>
      </c>
      <c r="D146" s="67">
        <v>2015</v>
      </c>
      <c r="E146" s="67">
        <v>2016</v>
      </c>
      <c r="F146" s="67">
        <v>2017</v>
      </c>
      <c r="G146" s="67">
        <v>2018</v>
      </c>
    </row>
    <row r="147" spans="3:7" ht="30.75" thickBot="1" x14ac:dyDescent="0.3">
      <c r="C147" s="68" t="s">
        <v>195</v>
      </c>
      <c r="D147" s="69">
        <v>686</v>
      </c>
      <c r="E147" s="69">
        <v>805</v>
      </c>
      <c r="F147" s="69">
        <v>636</v>
      </c>
      <c r="G147" s="69">
        <v>634</v>
      </c>
    </row>
    <row r="148" spans="3:7" ht="30.75" thickBot="1" x14ac:dyDescent="0.3">
      <c r="C148" s="68" t="s">
        <v>196</v>
      </c>
      <c r="D148" s="74">
        <v>160</v>
      </c>
      <c r="E148" s="69">
        <v>209</v>
      </c>
      <c r="F148" s="69">
        <v>180</v>
      </c>
      <c r="G148" s="69">
        <v>167</v>
      </c>
    </row>
    <row r="149" spans="3:7" ht="30.75" thickBot="1" x14ac:dyDescent="0.3">
      <c r="C149" s="68" t="s">
        <v>197</v>
      </c>
      <c r="D149" s="69">
        <v>90</v>
      </c>
      <c r="E149" s="69">
        <v>140</v>
      </c>
      <c r="F149" s="69">
        <v>109</v>
      </c>
      <c r="G149" s="69"/>
    </row>
  </sheetData>
  <autoFilter ref="A1:L62">
    <filterColumn colId="1">
      <customFilters>
        <customFilter operator="notEqual" val=" "/>
      </customFilters>
    </filterColumn>
    <filterColumn colId="3" showButton="0"/>
    <filterColumn colId="4" showButton="0"/>
    <filterColumn colId="6" showButton="0"/>
    <filterColumn colId="7" showButton="0"/>
    <filterColumn colId="9" showButton="0"/>
    <filterColumn colId="10" showButton="0"/>
  </autoFilter>
  <mergeCells count="22">
    <mergeCell ref="A1:A2"/>
    <mergeCell ref="B1:B2"/>
    <mergeCell ref="C1:C2"/>
    <mergeCell ref="D1:F1"/>
    <mergeCell ref="G1:I1"/>
    <mergeCell ref="D65:F65"/>
    <mergeCell ref="G65:I65"/>
    <mergeCell ref="J65:L65"/>
    <mergeCell ref="M65:O65"/>
    <mergeCell ref="J1:L1"/>
    <mergeCell ref="M1:O1"/>
    <mergeCell ref="C137:C139"/>
    <mergeCell ref="D137:F138"/>
    <mergeCell ref="G137:I138"/>
    <mergeCell ref="J137:L138"/>
    <mergeCell ref="M137:N137"/>
    <mergeCell ref="M138:N138"/>
    <mergeCell ref="D127:F128"/>
    <mergeCell ref="G127:I128"/>
    <mergeCell ref="J127:L128"/>
    <mergeCell ref="M127:N127"/>
    <mergeCell ref="M128:N128"/>
  </mergeCells>
  <conditionalFormatting sqref="D130:N134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landscape" verticalDpi="0" r:id="rId1"/>
  <rowBreaks count="1" manualBreakCount="1">
    <brk id="2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opLeftCell="A13" workbookViewId="0">
      <selection activeCell="K29" sqref="K29"/>
    </sheetView>
  </sheetViews>
  <sheetFormatPr defaultRowHeight="15" x14ac:dyDescent="0.25"/>
  <sheetData>
    <row r="1" spans="1:13" s="2" customFormat="1" x14ac:dyDescent="0.25">
      <c r="B1" s="139">
        <v>2015</v>
      </c>
      <c r="C1" s="140"/>
      <c r="D1" s="141"/>
      <c r="E1" s="139">
        <v>2016</v>
      </c>
      <c r="F1" s="140"/>
      <c r="G1" s="141"/>
      <c r="H1" s="139">
        <v>2017</v>
      </c>
      <c r="I1" s="140"/>
      <c r="J1" s="141"/>
      <c r="K1" s="139">
        <v>2018</v>
      </c>
      <c r="L1" s="140"/>
      <c r="M1" s="141"/>
    </row>
    <row r="2" spans="1:13" s="2" customFormat="1" ht="15.75" thickBot="1" x14ac:dyDescent="0.3">
      <c r="B2" s="142"/>
      <c r="C2" s="143"/>
      <c r="D2" s="144"/>
      <c r="E2" s="142"/>
      <c r="F2" s="143"/>
      <c r="G2" s="144"/>
      <c r="H2" s="142"/>
      <c r="I2" s="143"/>
      <c r="J2" s="144"/>
      <c r="K2" s="142"/>
      <c r="L2" s="143"/>
      <c r="M2" s="144"/>
    </row>
    <row r="3" spans="1:13" s="2" customFormat="1" ht="15.75" thickBot="1" x14ac:dyDescent="0.3">
      <c r="B3" s="99" t="s">
        <v>20</v>
      </c>
      <c r="C3" s="75" t="s">
        <v>21</v>
      </c>
      <c r="D3" s="75" t="s">
        <v>136</v>
      </c>
      <c r="E3" s="75" t="s">
        <v>20</v>
      </c>
      <c r="F3" s="75" t="s">
        <v>21</v>
      </c>
      <c r="G3" s="75" t="s">
        <v>136</v>
      </c>
      <c r="H3" s="75" t="s">
        <v>20</v>
      </c>
      <c r="I3" s="75" t="s">
        <v>21</v>
      </c>
      <c r="J3" s="75" t="s">
        <v>136</v>
      </c>
      <c r="K3" s="99" t="s">
        <v>20</v>
      </c>
      <c r="L3" s="100" t="s">
        <v>21</v>
      </c>
      <c r="M3" s="100" t="s">
        <v>136</v>
      </c>
    </row>
    <row r="4" spans="1:13" x14ac:dyDescent="0.25">
      <c r="A4" s="6" t="s">
        <v>176</v>
      </c>
      <c r="B4" s="2"/>
      <c r="C4" s="2"/>
      <c r="D4" s="2"/>
      <c r="E4" s="6"/>
      <c r="F4" s="6"/>
      <c r="G4" s="6"/>
      <c r="H4" s="2"/>
      <c r="I4" s="2"/>
      <c r="J4" s="2"/>
      <c r="K4" s="2"/>
      <c r="L4" s="2"/>
    </row>
    <row r="5" spans="1:13" x14ac:dyDescent="0.25">
      <c r="A5" s="2" t="s">
        <v>178</v>
      </c>
      <c r="B5" s="56">
        <v>686</v>
      </c>
      <c r="C5" s="56">
        <v>160</v>
      </c>
      <c r="D5" s="56">
        <v>90</v>
      </c>
      <c r="E5" s="57" t="s">
        <v>218</v>
      </c>
      <c r="F5" s="57">
        <v>166</v>
      </c>
      <c r="G5" s="57">
        <v>115</v>
      </c>
      <c r="H5" s="56">
        <v>473</v>
      </c>
      <c r="I5" s="56">
        <v>127</v>
      </c>
      <c r="J5" s="56">
        <v>72</v>
      </c>
      <c r="K5" s="39">
        <v>462</v>
      </c>
      <c r="L5" s="56">
        <v>110</v>
      </c>
      <c r="M5" s="56">
        <v>84</v>
      </c>
    </row>
    <row r="6" spans="1:13" x14ac:dyDescent="0.25">
      <c r="A6" s="2" t="s">
        <v>179</v>
      </c>
      <c r="B6" s="57"/>
      <c r="C6" s="57"/>
      <c r="D6" s="57"/>
      <c r="E6" s="57">
        <v>95</v>
      </c>
      <c r="F6" s="57">
        <v>22</v>
      </c>
      <c r="G6" s="57">
        <v>9</v>
      </c>
      <c r="H6" s="57">
        <v>84</v>
      </c>
      <c r="I6" s="57">
        <v>21</v>
      </c>
      <c r="J6" s="57">
        <v>16</v>
      </c>
      <c r="K6" s="58">
        <v>102</v>
      </c>
      <c r="L6" s="58">
        <v>30</v>
      </c>
      <c r="M6" s="57">
        <v>27</v>
      </c>
    </row>
    <row r="7" spans="1:13" x14ac:dyDescent="0.25">
      <c r="A7" s="2" t="s">
        <v>180</v>
      </c>
      <c r="B7" s="57"/>
      <c r="C7" s="57"/>
      <c r="D7" s="57"/>
      <c r="E7" s="57">
        <v>36</v>
      </c>
      <c r="F7" s="57">
        <v>21</v>
      </c>
      <c r="G7" s="57">
        <v>16</v>
      </c>
      <c r="H7" s="57">
        <v>79</v>
      </c>
      <c r="I7" s="57">
        <v>32</v>
      </c>
      <c r="J7" s="57">
        <v>21</v>
      </c>
      <c r="K7" s="59">
        <v>70</v>
      </c>
      <c r="L7" s="57">
        <v>27</v>
      </c>
      <c r="M7" s="57">
        <v>23</v>
      </c>
    </row>
    <row r="8" spans="1:13" x14ac:dyDescent="0.25">
      <c r="A8" s="60" t="s">
        <v>181</v>
      </c>
      <c r="B8" s="61">
        <v>686</v>
      </c>
      <c r="C8" s="61">
        <v>160</v>
      </c>
      <c r="D8" s="61">
        <v>90</v>
      </c>
      <c r="E8" s="61">
        <v>805</v>
      </c>
      <c r="F8" s="61">
        <v>209</v>
      </c>
      <c r="G8" s="61">
        <v>140</v>
      </c>
      <c r="H8" s="61">
        <v>636</v>
      </c>
      <c r="I8" s="61">
        <v>180</v>
      </c>
      <c r="J8" s="61">
        <v>109</v>
      </c>
      <c r="K8" s="61">
        <v>634</v>
      </c>
      <c r="L8" s="61">
        <v>167</v>
      </c>
      <c r="M8" s="61">
        <f>SUM(M5:M7)</f>
        <v>134</v>
      </c>
    </row>
    <row r="9" spans="1:13" x14ac:dyDescent="0.25">
      <c r="A9" s="6" t="s">
        <v>130</v>
      </c>
      <c r="B9" s="2"/>
      <c r="C9" s="2"/>
      <c r="D9" s="2"/>
      <c r="E9" s="6"/>
      <c r="F9" s="6"/>
      <c r="G9" s="6"/>
      <c r="H9" s="2"/>
      <c r="I9" s="2"/>
      <c r="J9" s="2"/>
      <c r="K9" s="2"/>
      <c r="L9" s="2"/>
    </row>
    <row r="10" spans="1:13" x14ac:dyDescent="0.25">
      <c r="A10" s="2" t="s">
        <v>179</v>
      </c>
      <c r="B10" s="57">
        <v>1531</v>
      </c>
      <c r="C10" s="57">
        <v>411</v>
      </c>
      <c r="D10" s="57">
        <v>337</v>
      </c>
      <c r="E10" s="57">
        <v>1746</v>
      </c>
      <c r="F10" s="57">
        <v>488</v>
      </c>
      <c r="G10" s="57">
        <v>364</v>
      </c>
      <c r="H10" s="57">
        <v>2010</v>
      </c>
      <c r="I10" s="57">
        <v>602</v>
      </c>
      <c r="J10" s="57">
        <v>441</v>
      </c>
      <c r="K10" s="57">
        <v>1989</v>
      </c>
      <c r="L10" s="58">
        <v>614</v>
      </c>
      <c r="M10" s="57">
        <v>455</v>
      </c>
    </row>
    <row r="11" spans="1:13" x14ac:dyDescent="0.25">
      <c r="A11" s="60" t="s">
        <v>181</v>
      </c>
      <c r="B11" s="61">
        <v>1531</v>
      </c>
      <c r="C11" s="61">
        <v>411</v>
      </c>
      <c r="D11" s="61">
        <v>337</v>
      </c>
      <c r="E11" s="61">
        <v>1746</v>
      </c>
      <c r="F11" s="61">
        <v>488</v>
      </c>
      <c r="G11" s="61">
        <v>364</v>
      </c>
      <c r="H11" s="61">
        <v>2010</v>
      </c>
      <c r="I11" s="61">
        <v>602</v>
      </c>
      <c r="J11" s="61">
        <v>441</v>
      </c>
      <c r="K11" s="61">
        <v>1989</v>
      </c>
      <c r="L11" s="61">
        <v>614</v>
      </c>
      <c r="M11" s="61">
        <v>455</v>
      </c>
    </row>
    <row r="12" spans="1:13" x14ac:dyDescent="0.25">
      <c r="A12" s="6" t="s">
        <v>135</v>
      </c>
      <c r="B12" s="2"/>
      <c r="C12" s="2"/>
      <c r="D12" s="2"/>
      <c r="E12" s="6"/>
      <c r="F12" s="6"/>
      <c r="G12" s="6"/>
      <c r="H12" s="2"/>
      <c r="I12" s="2"/>
      <c r="J12" s="2"/>
      <c r="K12" s="2"/>
      <c r="L12" s="2"/>
    </row>
    <row r="13" spans="1:13" x14ac:dyDescent="0.25">
      <c r="A13" s="35" t="s">
        <v>179</v>
      </c>
      <c r="B13" s="57">
        <v>1218</v>
      </c>
      <c r="C13" s="57">
        <v>292</v>
      </c>
      <c r="D13" s="57">
        <v>218</v>
      </c>
      <c r="E13" s="57">
        <v>1692</v>
      </c>
      <c r="F13" s="57">
        <v>403</v>
      </c>
      <c r="G13" s="57">
        <v>260</v>
      </c>
      <c r="H13" s="57">
        <v>1609</v>
      </c>
      <c r="I13" s="57">
        <v>399</v>
      </c>
      <c r="J13" s="57">
        <v>276</v>
      </c>
      <c r="K13" s="62">
        <v>1451</v>
      </c>
      <c r="L13" s="57">
        <v>402</v>
      </c>
      <c r="M13" s="57">
        <v>311</v>
      </c>
    </row>
    <row r="14" spans="1:13" x14ac:dyDescent="0.25">
      <c r="A14" s="35" t="s">
        <v>178</v>
      </c>
      <c r="B14" s="57">
        <v>1206</v>
      </c>
      <c r="C14" s="57">
        <v>258</v>
      </c>
      <c r="D14" s="57">
        <v>177</v>
      </c>
      <c r="E14" s="57">
        <v>1430</v>
      </c>
      <c r="F14" s="57">
        <v>341</v>
      </c>
      <c r="G14" s="57">
        <v>228</v>
      </c>
      <c r="H14" s="57">
        <v>1047</v>
      </c>
      <c r="I14" s="57">
        <v>253</v>
      </c>
      <c r="J14" s="57">
        <v>173</v>
      </c>
      <c r="K14" s="58">
        <v>1112</v>
      </c>
      <c r="L14" s="58">
        <v>268</v>
      </c>
      <c r="M14" s="57">
        <v>208</v>
      </c>
    </row>
    <row r="15" spans="1:13" x14ac:dyDescent="0.25">
      <c r="A15" s="35" t="s">
        <v>180</v>
      </c>
      <c r="B15" s="57">
        <v>49</v>
      </c>
      <c r="C15" s="57">
        <v>16</v>
      </c>
      <c r="D15" s="57">
        <v>18</v>
      </c>
      <c r="E15" s="57">
        <v>44</v>
      </c>
      <c r="F15" s="57">
        <v>13</v>
      </c>
      <c r="G15" s="57">
        <v>15</v>
      </c>
      <c r="H15" s="57">
        <v>34</v>
      </c>
      <c r="I15" s="57">
        <v>16</v>
      </c>
      <c r="J15" s="57">
        <v>18</v>
      </c>
      <c r="K15" s="59">
        <v>25</v>
      </c>
      <c r="L15" s="57">
        <v>8</v>
      </c>
      <c r="M15" s="57">
        <v>5</v>
      </c>
    </row>
    <row r="16" spans="1:13" x14ac:dyDescent="0.25">
      <c r="A16" s="35" t="s">
        <v>182</v>
      </c>
      <c r="B16" s="57">
        <v>50</v>
      </c>
      <c r="C16" s="57">
        <v>14</v>
      </c>
      <c r="D16" s="57">
        <v>7</v>
      </c>
      <c r="E16" s="57">
        <v>72</v>
      </c>
      <c r="F16" s="57">
        <v>19</v>
      </c>
      <c r="G16" s="57">
        <v>8</v>
      </c>
      <c r="H16" s="57">
        <v>43</v>
      </c>
      <c r="I16" s="57">
        <v>14</v>
      </c>
      <c r="J16" s="57">
        <v>5</v>
      </c>
      <c r="K16" s="58">
        <v>59</v>
      </c>
      <c r="L16" s="58">
        <v>21</v>
      </c>
      <c r="M16" s="57">
        <v>0</v>
      </c>
    </row>
    <row r="17" spans="1:16" x14ac:dyDescent="0.25">
      <c r="A17" s="63" t="s">
        <v>181</v>
      </c>
      <c r="B17" s="61">
        <v>2523</v>
      </c>
      <c r="C17" s="61">
        <v>580</v>
      </c>
      <c r="D17" s="61">
        <v>420</v>
      </c>
      <c r="E17" s="61">
        <v>3238</v>
      </c>
      <c r="F17" s="61">
        <v>776</v>
      </c>
      <c r="G17" s="61">
        <v>511</v>
      </c>
      <c r="H17" s="61">
        <v>2733</v>
      </c>
      <c r="I17" s="61">
        <v>682</v>
      </c>
      <c r="J17" s="61">
        <v>472</v>
      </c>
      <c r="K17" s="61">
        <v>2647</v>
      </c>
      <c r="L17" s="61">
        <v>699</v>
      </c>
      <c r="M17" s="61">
        <f>SUM(M13:M16)</f>
        <v>524</v>
      </c>
    </row>
    <row r="18" spans="1:16" x14ac:dyDescent="0.25">
      <c r="A18" s="55" t="s">
        <v>133</v>
      </c>
      <c r="B18" s="2"/>
      <c r="C18" s="2"/>
      <c r="D18" s="2"/>
      <c r="E18" s="6"/>
      <c r="F18" s="6"/>
      <c r="G18" s="6"/>
      <c r="H18" s="2"/>
      <c r="I18" s="2"/>
      <c r="J18" s="2"/>
      <c r="K18" s="2"/>
      <c r="L18" s="2"/>
    </row>
    <row r="19" spans="1:16" x14ac:dyDescent="0.25">
      <c r="A19" s="35" t="s">
        <v>179</v>
      </c>
      <c r="B19" s="57">
        <v>1234</v>
      </c>
      <c r="C19" s="57">
        <v>368</v>
      </c>
      <c r="D19" s="57">
        <v>163</v>
      </c>
      <c r="E19" s="57">
        <v>1910</v>
      </c>
      <c r="F19" s="57">
        <v>550</v>
      </c>
      <c r="G19" s="57">
        <v>314</v>
      </c>
      <c r="H19" s="57">
        <v>2002</v>
      </c>
      <c r="I19" s="57">
        <v>648</v>
      </c>
      <c r="J19" s="57">
        <v>340</v>
      </c>
      <c r="K19" s="58">
        <v>2621</v>
      </c>
      <c r="L19" s="58">
        <v>843</v>
      </c>
      <c r="M19" s="57">
        <v>452</v>
      </c>
    </row>
    <row r="20" spans="1:16" x14ac:dyDescent="0.25">
      <c r="A20" s="35" t="s">
        <v>180</v>
      </c>
      <c r="B20" s="57">
        <v>452</v>
      </c>
      <c r="C20" s="57">
        <v>158</v>
      </c>
      <c r="D20" s="57">
        <v>72</v>
      </c>
      <c r="E20" s="57">
        <v>579</v>
      </c>
      <c r="F20" s="57">
        <v>179</v>
      </c>
      <c r="G20" s="57">
        <v>81</v>
      </c>
      <c r="H20" s="57">
        <v>546</v>
      </c>
      <c r="I20" s="57">
        <v>151</v>
      </c>
      <c r="J20" s="57">
        <v>77</v>
      </c>
      <c r="K20" s="57">
        <v>431</v>
      </c>
      <c r="L20" s="57">
        <v>149</v>
      </c>
      <c r="M20" s="57">
        <v>71</v>
      </c>
    </row>
    <row r="21" spans="1:16" x14ac:dyDescent="0.25">
      <c r="A21" s="35" t="s">
        <v>182</v>
      </c>
      <c r="B21" s="57">
        <v>609</v>
      </c>
      <c r="C21" s="57">
        <v>179</v>
      </c>
      <c r="D21" s="57">
        <v>90</v>
      </c>
      <c r="E21" s="57">
        <v>1009</v>
      </c>
      <c r="F21" s="57">
        <v>234</v>
      </c>
      <c r="G21" s="57">
        <v>164</v>
      </c>
      <c r="H21" s="57">
        <v>716</v>
      </c>
      <c r="I21" s="57">
        <v>222</v>
      </c>
      <c r="J21" s="57">
        <v>95</v>
      </c>
      <c r="K21" s="57">
        <v>796</v>
      </c>
      <c r="L21" s="58">
        <v>265</v>
      </c>
      <c r="M21" s="57">
        <v>136</v>
      </c>
    </row>
    <row r="22" spans="1:16" x14ac:dyDescent="0.25">
      <c r="A22" s="63" t="s">
        <v>181</v>
      </c>
      <c r="B22" s="61">
        <v>2295</v>
      </c>
      <c r="C22" s="61">
        <v>705</v>
      </c>
      <c r="D22" s="61">
        <v>325</v>
      </c>
      <c r="E22" s="61">
        <v>3498</v>
      </c>
      <c r="F22" s="61">
        <v>963</v>
      </c>
      <c r="G22" s="61">
        <v>559</v>
      </c>
      <c r="H22" s="61">
        <v>3264</v>
      </c>
      <c r="I22" s="61">
        <v>1021</v>
      </c>
      <c r="J22" s="61">
        <v>512</v>
      </c>
      <c r="K22" s="64">
        <v>3848</v>
      </c>
      <c r="L22" s="64">
        <v>1257</v>
      </c>
      <c r="M22" s="61">
        <f>SUM(M19:M21)</f>
        <v>659</v>
      </c>
    </row>
    <row r="23" spans="1:16" x14ac:dyDescent="0.25">
      <c r="A23" s="55" t="s">
        <v>131</v>
      </c>
      <c r="B23" s="2"/>
      <c r="C23" s="2"/>
      <c r="D23" s="2"/>
      <c r="E23" s="6"/>
      <c r="F23" s="6"/>
      <c r="G23" s="6"/>
      <c r="H23" s="2"/>
      <c r="I23" s="2"/>
      <c r="J23" s="2"/>
      <c r="K23" s="2"/>
      <c r="L23" s="2"/>
    </row>
    <row r="24" spans="1:16" x14ac:dyDescent="0.25">
      <c r="A24" s="35" t="s">
        <v>179</v>
      </c>
      <c r="B24" s="57">
        <v>2389</v>
      </c>
      <c r="C24" s="57">
        <v>612</v>
      </c>
      <c r="D24" s="57">
        <v>484</v>
      </c>
      <c r="E24" s="57">
        <v>2885</v>
      </c>
      <c r="F24" s="57">
        <v>780</v>
      </c>
      <c r="G24" s="57">
        <v>595</v>
      </c>
      <c r="H24" s="57">
        <v>2802</v>
      </c>
      <c r="I24" s="57">
        <v>834</v>
      </c>
      <c r="J24" s="57">
        <v>605</v>
      </c>
      <c r="K24" s="65">
        <v>2589</v>
      </c>
      <c r="L24" s="57">
        <v>777</v>
      </c>
      <c r="M24" s="57">
        <v>587</v>
      </c>
      <c r="N24">
        <f>H24/K24</f>
        <v>1.082271147161066</v>
      </c>
      <c r="O24">
        <f>I24/L24</f>
        <v>1.0733590733590734</v>
      </c>
      <c r="P24">
        <f>J24/M24</f>
        <v>1.030664395229983</v>
      </c>
    </row>
    <row r="25" spans="1:16" x14ac:dyDescent="0.25">
      <c r="A25" s="35" t="s">
        <v>180</v>
      </c>
      <c r="B25" s="57">
        <v>20</v>
      </c>
      <c r="C25" s="57">
        <v>4</v>
      </c>
      <c r="D25" s="57">
        <v>6</v>
      </c>
      <c r="E25" s="57">
        <v>43</v>
      </c>
      <c r="F25" s="57">
        <v>15</v>
      </c>
      <c r="G25" s="57">
        <v>18</v>
      </c>
      <c r="H25" s="57">
        <v>63</v>
      </c>
      <c r="I25" s="57">
        <v>17</v>
      </c>
      <c r="J25" s="57">
        <v>4</v>
      </c>
      <c r="K25" s="57">
        <v>48</v>
      </c>
      <c r="L25" s="57">
        <v>16</v>
      </c>
      <c r="M25" s="57">
        <v>8</v>
      </c>
    </row>
    <row r="26" spans="1:16" x14ac:dyDescent="0.25">
      <c r="A26" s="35" t="s">
        <v>182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46</v>
      </c>
      <c r="I26" s="57">
        <v>14</v>
      </c>
      <c r="J26" s="57">
        <v>14</v>
      </c>
      <c r="K26" s="57">
        <v>55</v>
      </c>
      <c r="L26" s="58">
        <v>16</v>
      </c>
      <c r="M26" s="57">
        <v>19</v>
      </c>
    </row>
    <row r="27" spans="1:16" x14ac:dyDescent="0.25">
      <c r="A27" s="63" t="s">
        <v>181</v>
      </c>
      <c r="B27" s="61">
        <v>2409</v>
      </c>
      <c r="C27" s="61">
        <v>616</v>
      </c>
      <c r="D27" s="61">
        <v>490</v>
      </c>
      <c r="E27" s="61">
        <v>2928</v>
      </c>
      <c r="F27" s="61">
        <v>795</v>
      </c>
      <c r="G27" s="61">
        <v>613</v>
      </c>
      <c r="H27" s="61">
        <v>2911</v>
      </c>
      <c r="I27" s="61">
        <v>865</v>
      </c>
      <c r="J27" s="61">
        <v>623</v>
      </c>
      <c r="K27" s="61">
        <v>2692</v>
      </c>
      <c r="L27" s="61">
        <v>809</v>
      </c>
      <c r="M27" s="61">
        <f>SUM(M24:M26)</f>
        <v>614</v>
      </c>
    </row>
    <row r="28" spans="1:16" x14ac:dyDescent="0.25">
      <c r="A28" s="55" t="s">
        <v>183</v>
      </c>
      <c r="B28" s="6">
        <f>B27+B22+B17+B11+B8</f>
        <v>9444</v>
      </c>
      <c r="C28" s="6">
        <f>C27+C22+C17+C11+C8</f>
        <v>2472</v>
      </c>
      <c r="D28" s="6">
        <f t="shared" ref="D28:M28" si="0">D27+D22+D17+D11+D8</f>
        <v>1662</v>
      </c>
      <c r="E28" s="6">
        <f t="shared" si="0"/>
        <v>12215</v>
      </c>
      <c r="F28" s="6">
        <f t="shared" si="0"/>
        <v>3231</v>
      </c>
      <c r="G28" s="6">
        <f t="shared" si="0"/>
        <v>2187</v>
      </c>
      <c r="H28" s="6">
        <f t="shared" si="0"/>
        <v>11554</v>
      </c>
      <c r="I28" s="6">
        <f t="shared" si="0"/>
        <v>3350</v>
      </c>
      <c r="J28" s="6">
        <f t="shared" si="0"/>
        <v>2157</v>
      </c>
      <c r="K28" s="6">
        <f t="shared" si="0"/>
        <v>11810</v>
      </c>
      <c r="L28" s="6">
        <f t="shared" si="0"/>
        <v>3546</v>
      </c>
      <c r="M28" s="6">
        <f t="shared" si="0"/>
        <v>2386</v>
      </c>
      <c r="N28" s="6"/>
    </row>
    <row r="29" spans="1:16" ht="15.75" thickBot="1" x14ac:dyDescent="0.3">
      <c r="A29" s="2"/>
      <c r="B29" s="57"/>
      <c r="C29" s="2"/>
      <c r="D29" s="2"/>
      <c r="E29" s="6"/>
      <c r="F29" s="6"/>
      <c r="G29" s="6"/>
      <c r="H29" s="6"/>
      <c r="I29" s="6"/>
      <c r="J29" s="6"/>
      <c r="K29" s="6"/>
      <c r="L29" s="6"/>
    </row>
    <row r="30" spans="1:16" x14ac:dyDescent="0.25">
      <c r="A30" s="2"/>
      <c r="B30" s="139">
        <v>2015</v>
      </c>
      <c r="C30" s="140"/>
      <c r="D30" s="141"/>
      <c r="E30" s="139">
        <v>2016</v>
      </c>
      <c r="F30" s="140"/>
      <c r="G30" s="141"/>
      <c r="H30" s="139">
        <v>2017</v>
      </c>
      <c r="I30" s="140"/>
      <c r="J30" s="141"/>
      <c r="K30" s="139">
        <v>2018</v>
      </c>
      <c r="L30" s="140"/>
      <c r="M30" s="141"/>
    </row>
    <row r="31" spans="1:16" ht="15.75" thickBot="1" x14ac:dyDescent="0.3">
      <c r="A31" s="2"/>
      <c r="B31" s="142"/>
      <c r="C31" s="143"/>
      <c r="D31" s="144"/>
      <c r="E31" s="142"/>
      <c r="F31" s="143"/>
      <c r="G31" s="144"/>
      <c r="H31" s="142"/>
      <c r="I31" s="143"/>
      <c r="J31" s="144"/>
      <c r="K31" s="142"/>
      <c r="L31" s="143"/>
      <c r="M31" s="144"/>
    </row>
    <row r="32" spans="1:16" ht="15.75" thickBot="1" x14ac:dyDescent="0.3">
      <c r="A32" s="2"/>
      <c r="B32" s="99" t="s">
        <v>20</v>
      </c>
      <c r="C32" s="75" t="s">
        <v>21</v>
      </c>
      <c r="D32" s="75" t="s">
        <v>136</v>
      </c>
      <c r="E32" s="75" t="s">
        <v>20</v>
      </c>
      <c r="F32" s="75" t="s">
        <v>21</v>
      </c>
      <c r="G32" s="75" t="s">
        <v>136</v>
      </c>
      <c r="H32" s="75" t="s">
        <v>20</v>
      </c>
      <c r="I32" s="75" t="s">
        <v>21</v>
      </c>
      <c r="J32" s="75" t="s">
        <v>136</v>
      </c>
      <c r="K32" s="99" t="s">
        <v>20</v>
      </c>
      <c r="L32" s="100" t="s">
        <v>21</v>
      </c>
      <c r="M32" s="100" t="s">
        <v>136</v>
      </c>
    </row>
    <row r="33" spans="1:14" x14ac:dyDescent="0.25">
      <c r="A33" s="2" t="s">
        <v>210</v>
      </c>
      <c r="B33" s="101">
        <v>686</v>
      </c>
      <c r="C33" s="101">
        <v>160</v>
      </c>
      <c r="D33" s="102">
        <v>90</v>
      </c>
      <c r="E33" s="101">
        <v>805</v>
      </c>
      <c r="F33" s="101">
        <v>209</v>
      </c>
      <c r="G33" s="107">
        <v>140</v>
      </c>
      <c r="H33" s="101">
        <v>636</v>
      </c>
      <c r="I33" s="101">
        <v>180</v>
      </c>
      <c r="J33" s="102">
        <v>109</v>
      </c>
      <c r="K33" s="101">
        <v>634</v>
      </c>
      <c r="L33" s="101">
        <v>167</v>
      </c>
      <c r="M33" s="104">
        <v>134</v>
      </c>
      <c r="N33">
        <f>M33/J33</f>
        <v>1.2293577981651376</v>
      </c>
    </row>
    <row r="34" spans="1:14" x14ac:dyDescent="0.25">
      <c r="A34" s="2" t="s">
        <v>211</v>
      </c>
      <c r="B34" s="101">
        <v>1531</v>
      </c>
      <c r="C34" s="101">
        <v>411</v>
      </c>
      <c r="D34" s="102">
        <v>337</v>
      </c>
      <c r="E34" s="101">
        <v>1746</v>
      </c>
      <c r="F34" s="101">
        <v>488</v>
      </c>
      <c r="G34" s="102">
        <v>364</v>
      </c>
      <c r="H34" s="101">
        <v>2010</v>
      </c>
      <c r="I34" s="101">
        <v>602</v>
      </c>
      <c r="J34" s="102">
        <v>441</v>
      </c>
      <c r="K34" s="101">
        <v>1989</v>
      </c>
      <c r="L34" s="101">
        <v>614</v>
      </c>
      <c r="M34" s="106">
        <v>455</v>
      </c>
      <c r="N34" s="2">
        <f t="shared" ref="N34:N36" si="1">M34/J34</f>
        <v>1.0317460317460319</v>
      </c>
    </row>
    <row r="35" spans="1:14" x14ac:dyDescent="0.25">
      <c r="A35" s="2" t="s">
        <v>212</v>
      </c>
      <c r="B35" s="101">
        <v>2523</v>
      </c>
      <c r="C35" s="101">
        <v>580</v>
      </c>
      <c r="D35" s="102">
        <v>420</v>
      </c>
      <c r="E35" s="101">
        <v>3238</v>
      </c>
      <c r="F35" s="101">
        <v>776</v>
      </c>
      <c r="G35" s="102">
        <v>511</v>
      </c>
      <c r="H35" s="101">
        <v>2733</v>
      </c>
      <c r="I35" s="101">
        <v>682</v>
      </c>
      <c r="J35" s="102">
        <v>472</v>
      </c>
      <c r="K35" s="101">
        <v>2647</v>
      </c>
      <c r="L35" s="101">
        <v>699</v>
      </c>
      <c r="M35" s="107">
        <v>524</v>
      </c>
      <c r="N35" s="2">
        <f>M35/J35</f>
        <v>1.1101694915254237</v>
      </c>
    </row>
    <row r="36" spans="1:14" x14ac:dyDescent="0.25">
      <c r="A36" s="2" t="s">
        <v>213</v>
      </c>
      <c r="B36" s="101">
        <v>2295</v>
      </c>
      <c r="C36" s="101">
        <v>705</v>
      </c>
      <c r="D36" s="102">
        <v>325</v>
      </c>
      <c r="E36" s="101">
        <v>3498</v>
      </c>
      <c r="F36" s="101">
        <v>963</v>
      </c>
      <c r="G36" s="102">
        <v>559</v>
      </c>
      <c r="H36" s="101">
        <v>3264</v>
      </c>
      <c r="I36" s="101">
        <v>1021</v>
      </c>
      <c r="J36" s="102">
        <v>512</v>
      </c>
      <c r="K36" s="101">
        <v>3848</v>
      </c>
      <c r="L36" s="101">
        <v>1257</v>
      </c>
      <c r="M36" s="107">
        <v>659</v>
      </c>
      <c r="N36" s="2">
        <f t="shared" si="1"/>
        <v>1.287109375</v>
      </c>
    </row>
    <row r="37" spans="1:14" x14ac:dyDescent="0.25">
      <c r="A37" s="2" t="s">
        <v>214</v>
      </c>
      <c r="B37" s="101">
        <v>2409</v>
      </c>
      <c r="C37" s="101">
        <v>616</v>
      </c>
      <c r="D37" s="102">
        <v>490</v>
      </c>
      <c r="E37" s="101">
        <v>2928</v>
      </c>
      <c r="F37" s="101">
        <v>795</v>
      </c>
      <c r="G37" s="102">
        <v>613</v>
      </c>
      <c r="H37" s="101">
        <v>2911</v>
      </c>
      <c r="I37" s="101">
        <v>865</v>
      </c>
      <c r="J37" s="107">
        <v>623</v>
      </c>
      <c r="K37" s="101">
        <v>2692</v>
      </c>
      <c r="L37" s="101">
        <v>809</v>
      </c>
      <c r="M37" s="105">
        <v>614</v>
      </c>
      <c r="N37" s="35">
        <f>J37/M37</f>
        <v>1.0146579804560261</v>
      </c>
    </row>
    <row r="38" spans="1:14" x14ac:dyDescent="0.25">
      <c r="A38" s="2" t="s">
        <v>152</v>
      </c>
      <c r="B38" s="2">
        <v>9444</v>
      </c>
      <c r="C38" s="2">
        <v>2472</v>
      </c>
      <c r="D38" s="60">
        <v>1662</v>
      </c>
      <c r="E38" s="6">
        <v>12215</v>
      </c>
      <c r="F38" s="6">
        <v>3231</v>
      </c>
      <c r="G38" s="103">
        <v>2187</v>
      </c>
      <c r="H38" s="6">
        <v>11554</v>
      </c>
      <c r="I38" s="6">
        <v>3350</v>
      </c>
      <c r="J38" s="103">
        <v>2157</v>
      </c>
      <c r="K38" s="6">
        <v>11810</v>
      </c>
      <c r="L38" s="6">
        <v>3546</v>
      </c>
      <c r="M38" s="103">
        <f>SUM(M33:M37)</f>
        <v>2386</v>
      </c>
      <c r="N38" s="35">
        <f>M38/D38</f>
        <v>1.4356197352587243</v>
      </c>
    </row>
    <row r="39" spans="1:14" x14ac:dyDescent="0.25">
      <c r="A39" s="95" t="s">
        <v>231</v>
      </c>
      <c r="B39" s="101">
        <v>1147</v>
      </c>
      <c r="C39" s="101">
        <v>469</v>
      </c>
      <c r="D39" s="102">
        <v>325</v>
      </c>
      <c r="E39" s="6"/>
      <c r="F39" s="6"/>
      <c r="G39" s="6"/>
      <c r="H39" s="2"/>
      <c r="I39" s="2"/>
      <c r="J39" s="2"/>
      <c r="K39" s="2">
        <f>I37/L37</f>
        <v>1.069221260815822</v>
      </c>
      <c r="L39" s="2">
        <f>L38/C41</f>
        <v>1.1109022556390977</v>
      </c>
      <c r="N39">
        <f>L38/C38</f>
        <v>1.4344660194174756</v>
      </c>
    </row>
    <row r="40" spans="1:14" x14ac:dyDescent="0.25">
      <c r="A40" s="95" t="s">
        <v>232</v>
      </c>
      <c r="B40" s="2">
        <v>525</v>
      </c>
      <c r="C40" s="101">
        <v>251</v>
      </c>
      <c r="D40" s="102">
        <v>123</v>
      </c>
      <c r="E40" s="6"/>
      <c r="F40" s="6"/>
      <c r="G40" s="6"/>
      <c r="H40" s="2"/>
      <c r="I40" s="2"/>
      <c r="J40" s="2"/>
      <c r="K40" s="2"/>
      <c r="L40" s="2">
        <f>M37/D37</f>
        <v>1.2530612244897958</v>
      </c>
    </row>
    <row r="41" spans="1:14" s="2" customFormat="1" ht="15.75" thickBot="1" x14ac:dyDescent="0.3">
      <c r="A41" s="95" t="s">
        <v>233</v>
      </c>
      <c r="B41" s="2">
        <f>SUM(B38:B40)</f>
        <v>11116</v>
      </c>
      <c r="C41" s="101">
        <f>SUM(C38:C40)</f>
        <v>3192</v>
      </c>
      <c r="D41" s="102">
        <f>SUM(D38:D40)</f>
        <v>2110</v>
      </c>
      <c r="E41" s="6"/>
      <c r="F41" s="6"/>
      <c r="G41" s="6"/>
    </row>
    <row r="42" spans="1:14" ht="15.75" thickBot="1" x14ac:dyDescent="0.3">
      <c r="A42" s="66" t="s">
        <v>176</v>
      </c>
      <c r="B42" s="67">
        <v>2015</v>
      </c>
      <c r="C42" s="67">
        <v>2016</v>
      </c>
      <c r="D42" s="67">
        <v>2017</v>
      </c>
      <c r="E42" s="67">
        <v>2018</v>
      </c>
      <c r="F42" s="6"/>
      <c r="G42" s="6"/>
      <c r="H42" s="2"/>
      <c r="I42" s="2"/>
      <c r="J42" s="2"/>
      <c r="K42" s="2"/>
      <c r="L42" s="2"/>
    </row>
    <row r="43" spans="1:14" ht="45.75" thickBot="1" x14ac:dyDescent="0.3">
      <c r="A43" s="68" t="s">
        <v>195</v>
      </c>
      <c r="B43" s="69">
        <v>686</v>
      </c>
      <c r="C43" s="69">
        <v>805</v>
      </c>
      <c r="D43" s="69">
        <v>636</v>
      </c>
      <c r="E43" s="69">
        <v>634</v>
      </c>
      <c r="F43" s="6"/>
      <c r="G43" s="6"/>
      <c r="H43" s="2"/>
      <c r="I43" s="2"/>
      <c r="J43" s="2"/>
      <c r="K43" s="2"/>
      <c r="L43" s="2"/>
    </row>
    <row r="44" spans="1:14" ht="60.75" thickBot="1" x14ac:dyDescent="0.3">
      <c r="A44" s="68" t="s">
        <v>196</v>
      </c>
      <c r="B44" s="74">
        <v>160</v>
      </c>
      <c r="C44" s="69">
        <v>209</v>
      </c>
      <c r="D44" s="69">
        <v>180</v>
      </c>
      <c r="E44" s="69">
        <v>167</v>
      </c>
      <c r="F44" s="6"/>
      <c r="G44" s="6"/>
      <c r="H44" s="2"/>
      <c r="I44" s="2"/>
      <c r="J44" s="2"/>
      <c r="K44" s="2"/>
      <c r="L44" s="2"/>
    </row>
    <row r="45" spans="1:14" ht="30.75" thickBot="1" x14ac:dyDescent="0.3">
      <c r="A45" s="68" t="s">
        <v>197</v>
      </c>
      <c r="B45" s="69">
        <v>90</v>
      </c>
      <c r="C45" s="69">
        <v>140</v>
      </c>
      <c r="D45" s="69">
        <v>109</v>
      </c>
      <c r="E45" s="108">
        <v>134</v>
      </c>
      <c r="F45" s="6"/>
      <c r="G45" s="6"/>
      <c r="H45" s="2"/>
      <c r="I45" s="2"/>
      <c r="J45" s="2"/>
      <c r="K45" s="2"/>
      <c r="L45" s="2"/>
    </row>
    <row r="46" spans="1:14" ht="15.75" thickBot="1" x14ac:dyDescent="0.3"/>
    <row r="47" spans="1:14" x14ac:dyDescent="0.25">
      <c r="A47" s="151"/>
      <c r="B47" s="139">
        <v>2015</v>
      </c>
      <c r="C47" s="140"/>
      <c r="D47" s="141"/>
      <c r="E47" s="139">
        <v>2016</v>
      </c>
      <c r="F47" s="140"/>
      <c r="G47" s="141"/>
      <c r="H47" s="139">
        <v>2017</v>
      </c>
      <c r="I47" s="140"/>
      <c r="J47" s="141"/>
      <c r="K47" s="139">
        <v>2018</v>
      </c>
      <c r="L47" s="140"/>
      <c r="M47" s="141"/>
    </row>
    <row r="48" spans="1:14" ht="15.75" thickBot="1" x14ac:dyDescent="0.3">
      <c r="A48" s="152"/>
      <c r="B48" s="142"/>
      <c r="C48" s="143"/>
      <c r="D48" s="144"/>
      <c r="E48" s="142"/>
      <c r="F48" s="143"/>
      <c r="G48" s="144"/>
      <c r="H48" s="142"/>
      <c r="I48" s="143"/>
      <c r="J48" s="144"/>
      <c r="K48" s="142"/>
      <c r="L48" s="143"/>
      <c r="M48" s="144"/>
    </row>
    <row r="49" spans="1:13" ht="15.75" thickBot="1" x14ac:dyDescent="0.3">
      <c r="A49" s="82"/>
      <c r="B49" s="75" t="s">
        <v>20</v>
      </c>
      <c r="C49" s="75" t="s">
        <v>21</v>
      </c>
      <c r="D49" s="75" t="s">
        <v>136</v>
      </c>
      <c r="E49" s="75" t="s">
        <v>20</v>
      </c>
      <c r="F49" s="75" t="s">
        <v>21</v>
      </c>
      <c r="G49" s="75" t="s">
        <v>136</v>
      </c>
      <c r="H49" s="75" t="s">
        <v>20</v>
      </c>
      <c r="I49" s="75" t="s">
        <v>21</v>
      </c>
      <c r="J49" s="75" t="s">
        <v>136</v>
      </c>
      <c r="K49" s="99" t="s">
        <v>20</v>
      </c>
      <c r="L49" s="100" t="s">
        <v>21</v>
      </c>
      <c r="M49" s="100" t="s">
        <v>136</v>
      </c>
    </row>
    <row r="50" spans="1:13" ht="15.75" thickBot="1" x14ac:dyDescent="0.3">
      <c r="A50" s="80" t="s">
        <v>179</v>
      </c>
      <c r="B50" s="77">
        <v>6372</v>
      </c>
      <c r="C50" s="77">
        <v>1683</v>
      </c>
      <c r="D50" s="77">
        <v>1202</v>
      </c>
      <c r="E50" s="77">
        <v>8328</v>
      </c>
      <c r="F50" s="77">
        <v>2243</v>
      </c>
      <c r="G50" s="77">
        <v>1542</v>
      </c>
      <c r="H50" s="77">
        <v>8507</v>
      </c>
      <c r="I50" s="77">
        <v>2504</v>
      </c>
      <c r="J50" s="77">
        <v>1678</v>
      </c>
      <c r="K50" s="78">
        <v>8752</v>
      </c>
      <c r="L50" s="78">
        <v>2666</v>
      </c>
      <c r="M50" s="78">
        <v>1832</v>
      </c>
    </row>
    <row r="51" spans="1:13" ht="15.75" thickBot="1" x14ac:dyDescent="0.3">
      <c r="A51" s="76" t="s">
        <v>178</v>
      </c>
      <c r="B51" s="77">
        <v>1892</v>
      </c>
      <c r="C51" s="77">
        <v>418</v>
      </c>
      <c r="D51" s="77">
        <v>267</v>
      </c>
      <c r="E51" s="83">
        <v>2104</v>
      </c>
      <c r="F51" s="83">
        <v>507</v>
      </c>
      <c r="G51" s="83">
        <v>343</v>
      </c>
      <c r="H51" s="77">
        <v>1520</v>
      </c>
      <c r="I51" s="77">
        <v>380</v>
      </c>
      <c r="J51" s="77">
        <v>245</v>
      </c>
      <c r="K51" s="78">
        <v>1574</v>
      </c>
      <c r="L51" s="78">
        <v>378</v>
      </c>
      <c r="M51" s="78">
        <v>292</v>
      </c>
    </row>
    <row r="52" spans="1:13" ht="15.75" thickBot="1" x14ac:dyDescent="0.3">
      <c r="A52" s="76" t="s">
        <v>180</v>
      </c>
      <c r="B52" s="77">
        <v>521</v>
      </c>
      <c r="C52" s="77">
        <v>178</v>
      </c>
      <c r="D52" s="84">
        <v>96</v>
      </c>
      <c r="E52" s="77">
        <v>702</v>
      </c>
      <c r="F52" s="77">
        <v>228</v>
      </c>
      <c r="G52" s="77">
        <v>130</v>
      </c>
      <c r="H52" s="77">
        <v>722</v>
      </c>
      <c r="I52" s="77">
        <v>216</v>
      </c>
      <c r="J52" s="77">
        <v>120</v>
      </c>
      <c r="K52" s="78">
        <v>574</v>
      </c>
      <c r="L52" s="78">
        <v>200</v>
      </c>
      <c r="M52" s="78">
        <v>107</v>
      </c>
    </row>
    <row r="53" spans="1:13" ht="15.75" thickBot="1" x14ac:dyDescent="0.3">
      <c r="A53" s="76" t="s">
        <v>182</v>
      </c>
      <c r="B53" s="77">
        <v>659</v>
      </c>
      <c r="C53" s="77">
        <v>193</v>
      </c>
      <c r="D53" s="77">
        <v>97</v>
      </c>
      <c r="E53" s="83">
        <v>1081</v>
      </c>
      <c r="F53" s="77">
        <v>253</v>
      </c>
      <c r="G53" s="77">
        <v>172</v>
      </c>
      <c r="H53" s="77">
        <v>805</v>
      </c>
      <c r="I53" s="77">
        <v>250</v>
      </c>
      <c r="J53" s="77">
        <v>114</v>
      </c>
      <c r="K53" s="78">
        <v>910</v>
      </c>
      <c r="L53" s="85">
        <v>302</v>
      </c>
      <c r="M53" s="78">
        <v>155</v>
      </c>
    </row>
    <row r="54" spans="1:13" ht="15.75" thickBot="1" x14ac:dyDescent="0.3">
      <c r="A54" s="81" t="s">
        <v>181</v>
      </c>
      <c r="B54" s="86">
        <v>9444</v>
      </c>
      <c r="C54" s="87">
        <v>2472</v>
      </c>
      <c r="D54" s="86">
        <v>1662</v>
      </c>
      <c r="E54" s="86">
        <v>12215</v>
      </c>
      <c r="F54" s="86">
        <v>3231</v>
      </c>
      <c r="G54" s="86">
        <v>2187</v>
      </c>
      <c r="H54" s="86">
        <v>11554</v>
      </c>
      <c r="I54" s="86">
        <v>3350</v>
      </c>
      <c r="J54" s="86">
        <v>2157</v>
      </c>
      <c r="K54" s="88">
        <v>11810</v>
      </c>
      <c r="L54" s="88">
        <v>3546</v>
      </c>
      <c r="M54" s="88">
        <f>SUM(M50:M53)</f>
        <v>2386</v>
      </c>
    </row>
    <row r="56" spans="1:13" ht="15.75" thickBot="1" x14ac:dyDescent="0.3">
      <c r="C56">
        <f>L54-C54</f>
        <v>1074</v>
      </c>
      <c r="E56">
        <f>E54-K54</f>
        <v>405</v>
      </c>
      <c r="H56" t="s">
        <v>217</v>
      </c>
      <c r="J56" s="80" t="s">
        <v>179</v>
      </c>
      <c r="K56" s="78">
        <v>8752</v>
      </c>
      <c r="L56" s="80" t="s">
        <v>179</v>
      </c>
      <c r="M56" s="78">
        <v>1832</v>
      </c>
    </row>
    <row r="57" spans="1:13" ht="15.75" thickBot="1" x14ac:dyDescent="0.3">
      <c r="C57">
        <f>C56/C54</f>
        <v>0.4344660194174757</v>
      </c>
      <c r="E57">
        <f>E56/E54</f>
        <v>3.3155955792058947E-2</v>
      </c>
      <c r="J57" s="76" t="s">
        <v>178</v>
      </c>
      <c r="K57" s="78">
        <v>1574</v>
      </c>
      <c r="L57" s="76" t="s">
        <v>178</v>
      </c>
      <c r="M57" s="78">
        <v>292</v>
      </c>
    </row>
    <row r="58" spans="1:13" ht="15.75" thickBot="1" x14ac:dyDescent="0.3">
      <c r="C58">
        <f>C54*1.434466</f>
        <v>3545.9999520000001</v>
      </c>
      <c r="E58">
        <f>K54*1.034</f>
        <v>12211.54</v>
      </c>
      <c r="J58" s="76" t="s">
        <v>180</v>
      </c>
      <c r="K58" s="78">
        <v>574</v>
      </c>
      <c r="L58" s="76" t="s">
        <v>180</v>
      </c>
      <c r="M58" s="78">
        <v>107</v>
      </c>
    </row>
    <row r="59" spans="1:13" ht="15.75" thickBot="1" x14ac:dyDescent="0.3">
      <c r="C59">
        <f>M52/D52</f>
        <v>1.1145833333333333</v>
      </c>
      <c r="J59" s="76" t="s">
        <v>182</v>
      </c>
      <c r="K59" s="78">
        <v>910</v>
      </c>
      <c r="L59" s="76" t="s">
        <v>182</v>
      </c>
      <c r="M59" s="78">
        <v>155</v>
      </c>
    </row>
    <row r="61" spans="1:13" x14ac:dyDescent="0.25">
      <c r="A61" t="s">
        <v>216</v>
      </c>
    </row>
    <row r="62" spans="1:13" ht="15.75" thickBot="1" x14ac:dyDescent="0.3"/>
    <row r="63" spans="1:13" ht="15.75" thickBot="1" x14ac:dyDescent="0.3">
      <c r="B63" s="148">
        <v>2015</v>
      </c>
      <c r="C63" s="149"/>
      <c r="D63" s="150"/>
      <c r="E63" s="148">
        <v>2016</v>
      </c>
      <c r="F63" s="149"/>
      <c r="G63" s="150"/>
      <c r="H63" s="148">
        <v>2017</v>
      </c>
      <c r="I63" s="149"/>
      <c r="J63" s="150"/>
      <c r="K63" s="149">
        <v>2018</v>
      </c>
      <c r="L63" s="149"/>
      <c r="M63" s="150"/>
    </row>
    <row r="64" spans="1:13" ht="15.75" thickBot="1" x14ac:dyDescent="0.3">
      <c r="A64" s="6" t="s">
        <v>155</v>
      </c>
      <c r="B64" s="109" t="s">
        <v>20</v>
      </c>
      <c r="C64" s="110" t="s">
        <v>21</v>
      </c>
      <c r="D64" s="111" t="s">
        <v>136</v>
      </c>
      <c r="E64" s="109" t="s">
        <v>20</v>
      </c>
      <c r="F64" s="110" t="s">
        <v>21</v>
      </c>
      <c r="G64" s="111" t="s">
        <v>136</v>
      </c>
      <c r="H64" s="109" t="s">
        <v>20</v>
      </c>
      <c r="I64" s="110" t="s">
        <v>21</v>
      </c>
      <c r="J64" s="111" t="s">
        <v>136</v>
      </c>
      <c r="K64" s="110" t="s">
        <v>20</v>
      </c>
      <c r="L64" s="110" t="s">
        <v>21</v>
      </c>
      <c r="M64" s="111" t="s">
        <v>136</v>
      </c>
    </row>
    <row r="65" spans="1:14" x14ac:dyDescent="0.25">
      <c r="A65" t="s">
        <v>176</v>
      </c>
      <c r="B65">
        <f>AVK!E47</f>
        <v>570</v>
      </c>
      <c r="C65" s="2">
        <f>AVK!F47</f>
        <v>130</v>
      </c>
      <c r="D65" s="2">
        <f>AVK!G47</f>
        <v>62</v>
      </c>
      <c r="E65" s="2">
        <f>AVK!H47</f>
        <v>605</v>
      </c>
      <c r="F65" s="2">
        <f>AVK!I47</f>
        <v>165</v>
      </c>
      <c r="G65" s="2">
        <f>AVK!J47</f>
        <v>106</v>
      </c>
      <c r="H65" s="2">
        <f>AVK!K47</f>
        <v>469</v>
      </c>
      <c r="I65" s="2">
        <f>AVK!L47</f>
        <v>125</v>
      </c>
      <c r="J65" s="2">
        <f>AVK!M47</f>
        <v>64</v>
      </c>
      <c r="K65" s="2">
        <f>[1]AVK!N47</f>
        <v>466</v>
      </c>
      <c r="L65" s="2">
        <f>[1]AVK!O47</f>
        <v>129</v>
      </c>
      <c r="M65">
        <v>80</v>
      </c>
    </row>
    <row r="66" spans="1:14" x14ac:dyDescent="0.25">
      <c r="A66" t="s">
        <v>130</v>
      </c>
      <c r="B66">
        <f>BTK!D53</f>
        <v>879</v>
      </c>
      <c r="C66" s="2">
        <f>BTK!E53</f>
        <v>224</v>
      </c>
      <c r="D66" s="2">
        <f>BTK!F53</f>
        <v>193</v>
      </c>
      <c r="E66" s="2">
        <f>BTK!G53</f>
        <v>930</v>
      </c>
      <c r="F66" s="2">
        <f>BTK!H53</f>
        <v>251</v>
      </c>
      <c r="G66" s="2">
        <f>BTK!I53</f>
        <v>170</v>
      </c>
      <c r="H66" s="2">
        <f>BTK!J53</f>
        <v>859</v>
      </c>
      <c r="I66" s="2">
        <f>BTK!K53</f>
        <v>253</v>
      </c>
      <c r="J66" s="2">
        <f>BTK!L53</f>
        <v>167</v>
      </c>
      <c r="K66" s="2">
        <f>BTK!M53</f>
        <v>912</v>
      </c>
      <c r="L66" s="2">
        <f>BTK!N53</f>
        <v>273</v>
      </c>
      <c r="M66">
        <v>210</v>
      </c>
    </row>
    <row r="67" spans="1:14" x14ac:dyDescent="0.25">
      <c r="A67" t="s">
        <v>135</v>
      </c>
      <c r="B67">
        <f>GTK!E86</f>
        <v>1754</v>
      </c>
      <c r="C67" s="2">
        <f>GTK!F86</f>
        <v>399</v>
      </c>
      <c r="D67" s="2">
        <f>GTK!G86</f>
        <v>214</v>
      </c>
      <c r="E67" s="2">
        <f>GTK!H86</f>
        <v>2103</v>
      </c>
      <c r="F67" s="2">
        <f>GTK!I86</f>
        <v>519</v>
      </c>
      <c r="G67" s="2">
        <f>GTK!J86</f>
        <v>233</v>
      </c>
      <c r="H67" s="2">
        <f>GTK!K86</f>
        <v>1590</v>
      </c>
      <c r="I67" s="2">
        <f>GTK!L86</f>
        <v>406</v>
      </c>
      <c r="J67" s="2">
        <f>GTK!M86</f>
        <v>160</v>
      </c>
      <c r="K67" s="2">
        <f>GTK!N86</f>
        <v>1643</v>
      </c>
      <c r="L67" s="2">
        <f>GTK!O86</f>
        <v>453</v>
      </c>
      <c r="M67">
        <v>239</v>
      </c>
    </row>
    <row r="68" spans="1:14" x14ac:dyDescent="0.25">
      <c r="A68" t="s">
        <v>133</v>
      </c>
      <c r="B68">
        <f>PK!E60</f>
        <v>2120</v>
      </c>
      <c r="C68" s="2">
        <f>PK!F60</f>
        <v>660</v>
      </c>
      <c r="D68" s="2">
        <f>PK!G60</f>
        <v>288</v>
      </c>
      <c r="E68" s="2">
        <f>PK!H60</f>
        <v>3204</v>
      </c>
      <c r="F68" s="2">
        <f>PK!I60</f>
        <v>865</v>
      </c>
      <c r="G68" s="2">
        <f>PK!J60</f>
        <v>498</v>
      </c>
      <c r="H68" s="2">
        <f>PK!K60</f>
        <v>2873</v>
      </c>
      <c r="I68" s="2">
        <f>PK!L60</f>
        <v>891</v>
      </c>
      <c r="J68" s="2">
        <f>PK!M60</f>
        <v>434</v>
      </c>
      <c r="K68" s="2">
        <f>PK!N60</f>
        <v>3485</v>
      </c>
      <c r="L68" s="2">
        <f>PK!O60</f>
        <v>1119</v>
      </c>
      <c r="M68">
        <v>592</v>
      </c>
    </row>
    <row r="69" spans="1:14" x14ac:dyDescent="0.25">
      <c r="A69" t="s">
        <v>131</v>
      </c>
      <c r="B69">
        <f>TTK!E53</f>
        <v>1759</v>
      </c>
      <c r="C69" s="2">
        <f>TTK!F53</f>
        <v>408</v>
      </c>
      <c r="D69" s="2">
        <f>TTK!G53</f>
        <v>324</v>
      </c>
      <c r="E69" s="2">
        <f>TTK!H53</f>
        <v>2055</v>
      </c>
      <c r="F69" s="2">
        <f>TTK!I53</f>
        <v>509</v>
      </c>
      <c r="G69" s="2">
        <f>TTK!J53</f>
        <v>387</v>
      </c>
      <c r="H69" s="2">
        <f>TTK!K53</f>
        <v>1663</v>
      </c>
      <c r="I69" s="2">
        <f>TTK!L53</f>
        <v>420</v>
      </c>
      <c r="J69" s="2">
        <f>TTK!M53</f>
        <v>306</v>
      </c>
      <c r="K69" s="2">
        <f>TTK!N53</f>
        <v>1607</v>
      </c>
      <c r="L69" s="2">
        <f>TTK!O53</f>
        <v>430</v>
      </c>
      <c r="M69">
        <v>336</v>
      </c>
    </row>
    <row r="70" spans="1:14" s="2" customFormat="1" x14ac:dyDescent="0.25">
      <c r="A70" s="2" t="s">
        <v>152</v>
      </c>
      <c r="B70" s="6">
        <f t="shared" ref="B70:J70" si="2">SUM(B65:B69)</f>
        <v>7082</v>
      </c>
      <c r="C70" s="6">
        <f t="shared" si="2"/>
        <v>1821</v>
      </c>
      <c r="D70" s="6">
        <f t="shared" si="2"/>
        <v>1081</v>
      </c>
      <c r="E70" s="6">
        <f t="shared" si="2"/>
        <v>8897</v>
      </c>
      <c r="F70" s="6">
        <f t="shared" si="2"/>
        <v>2309</v>
      </c>
      <c r="G70" s="6">
        <f t="shared" si="2"/>
        <v>1394</v>
      </c>
      <c r="H70" s="6">
        <f t="shared" si="2"/>
        <v>7454</v>
      </c>
      <c r="I70" s="6">
        <f t="shared" si="2"/>
        <v>2095</v>
      </c>
      <c r="J70" s="6">
        <f t="shared" si="2"/>
        <v>1131</v>
      </c>
      <c r="K70" s="6">
        <f>SUM(K64:K69)</f>
        <v>8113</v>
      </c>
      <c r="L70" s="6">
        <f>SUM(L64:L69)</f>
        <v>2404</v>
      </c>
      <c r="M70" s="6">
        <f>SUM(M65:M69)</f>
        <v>1457</v>
      </c>
    </row>
    <row r="71" spans="1:14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4" x14ac:dyDescent="0.25">
      <c r="A72" s="6" t="s">
        <v>158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4" x14ac:dyDescent="0.25">
      <c r="A73" s="2" t="s">
        <v>176</v>
      </c>
      <c r="B73">
        <f>AVK!E50</f>
        <v>24</v>
      </c>
      <c r="C73" s="2">
        <f>AVK!F50</f>
        <v>10</v>
      </c>
      <c r="D73" s="2">
        <f>AVK!G50</f>
        <v>4</v>
      </c>
      <c r="E73" s="2">
        <f>AVK!H50</f>
        <v>10</v>
      </c>
      <c r="F73" s="2">
        <f>AVK!I50</f>
        <v>2</v>
      </c>
      <c r="G73" s="2">
        <f>AVK!J50</f>
        <v>0</v>
      </c>
      <c r="H73" s="2">
        <f>AVK!K50</f>
        <v>19</v>
      </c>
      <c r="I73" s="2">
        <f>AVK!L50</f>
        <v>5</v>
      </c>
      <c r="J73" s="2">
        <f>AVK!M50</f>
        <v>4</v>
      </c>
      <c r="K73" s="2">
        <f>AVK!N50</f>
        <v>13</v>
      </c>
      <c r="L73" s="2">
        <f>AVK!O50</f>
        <v>5</v>
      </c>
      <c r="M73">
        <v>4</v>
      </c>
    </row>
    <row r="74" spans="1:14" x14ac:dyDescent="0.25">
      <c r="A74" s="2" t="s">
        <v>130</v>
      </c>
      <c r="B74">
        <f>BTK!D56</f>
        <v>86</v>
      </c>
      <c r="C74" s="2">
        <f>BTK!E56</f>
        <v>30</v>
      </c>
      <c r="D74" s="2">
        <f>BTK!F56</f>
        <v>17</v>
      </c>
      <c r="E74" s="2">
        <f>BTK!G56</f>
        <v>131</v>
      </c>
      <c r="F74" s="2">
        <f>BTK!H56</f>
        <v>45</v>
      </c>
      <c r="G74" s="2">
        <f>BTK!I56</f>
        <v>32</v>
      </c>
      <c r="H74" s="2">
        <f>BTK!J56</f>
        <v>120</v>
      </c>
      <c r="I74" s="2">
        <f>BTK!K56</f>
        <v>52</v>
      </c>
      <c r="J74" s="2">
        <f>BTK!L56</f>
        <v>25</v>
      </c>
      <c r="K74" s="2">
        <f>BTK!M56</f>
        <v>132</v>
      </c>
      <c r="L74" s="2">
        <f>BTK!N56</f>
        <v>44</v>
      </c>
      <c r="M74">
        <v>104</v>
      </c>
    </row>
    <row r="75" spans="1:14" x14ac:dyDescent="0.25">
      <c r="A75" s="2" t="s">
        <v>135</v>
      </c>
      <c r="B75">
        <f>GTK!E87</f>
        <v>76</v>
      </c>
      <c r="C75" s="2">
        <f>GTK!F87</f>
        <v>25</v>
      </c>
      <c r="D75" s="2">
        <f>GTK!G87</f>
        <v>17</v>
      </c>
      <c r="E75" s="2">
        <f>GTK!H87</f>
        <v>90</v>
      </c>
      <c r="F75" s="2">
        <f>GTK!I87</f>
        <v>30</v>
      </c>
      <c r="G75" s="2">
        <f>GTK!J87</f>
        <v>19</v>
      </c>
      <c r="H75" s="2">
        <f>GTK!K87</f>
        <v>97</v>
      </c>
      <c r="I75" s="2">
        <f>GTK!L87</f>
        <v>38</v>
      </c>
      <c r="J75" s="2">
        <f>GTK!M87</f>
        <v>26</v>
      </c>
      <c r="K75" s="2">
        <f>GTK!N87</f>
        <v>144</v>
      </c>
      <c r="L75" s="2">
        <f>GTK!O87</f>
        <v>57</v>
      </c>
      <c r="M75">
        <v>48</v>
      </c>
      <c r="N75">
        <f>K75/B75</f>
        <v>1.8947368421052631</v>
      </c>
    </row>
    <row r="76" spans="1:14" x14ac:dyDescent="0.25">
      <c r="A76" s="2" t="s">
        <v>133</v>
      </c>
      <c r="B76">
        <f>TTK!E54</f>
        <v>56</v>
      </c>
      <c r="C76" s="2">
        <f>PK!F61</f>
        <v>20</v>
      </c>
      <c r="D76" s="2">
        <f>PK!G61</f>
        <v>20</v>
      </c>
      <c r="E76" s="2">
        <f>PK!H61</f>
        <v>81</v>
      </c>
      <c r="F76" s="2">
        <f>PK!I61</f>
        <v>33</v>
      </c>
      <c r="G76" s="2">
        <f>PK!J61</f>
        <v>19</v>
      </c>
      <c r="H76" s="2">
        <f>PK!K61</f>
        <v>83</v>
      </c>
      <c r="I76" s="2">
        <f>PK!L61</f>
        <v>29</v>
      </c>
      <c r="J76" s="2">
        <f>PK!M61</f>
        <v>18</v>
      </c>
      <c r="K76" s="2">
        <f>PK!N61</f>
        <v>86</v>
      </c>
      <c r="L76" s="2">
        <f>PK!O61</f>
        <v>36</v>
      </c>
      <c r="M76">
        <v>20</v>
      </c>
    </row>
    <row r="77" spans="1:14" x14ac:dyDescent="0.25">
      <c r="A77" s="2" t="s">
        <v>131</v>
      </c>
      <c r="B77">
        <f>TTK!E54</f>
        <v>56</v>
      </c>
      <c r="C77" s="2">
        <f>TTK!F54</f>
        <v>21</v>
      </c>
      <c r="D77" s="2">
        <f>TTK!G54</f>
        <v>10</v>
      </c>
      <c r="E77" s="2">
        <f>TTK!H54</f>
        <v>43</v>
      </c>
      <c r="F77" s="2">
        <f>TTK!I54</f>
        <v>17</v>
      </c>
      <c r="G77" s="2">
        <f>TTK!J54</f>
        <v>13</v>
      </c>
      <c r="H77" s="2">
        <f>TTK!K54</f>
        <v>32</v>
      </c>
      <c r="I77" s="2">
        <f>TTK!L54</f>
        <v>20</v>
      </c>
      <c r="J77" s="2">
        <f>TTK!M54</f>
        <v>8</v>
      </c>
      <c r="K77" s="2">
        <f>TTK!N54</f>
        <v>28</v>
      </c>
      <c r="L77" s="2">
        <f>TTK!O54</f>
        <v>16</v>
      </c>
      <c r="M77">
        <v>124</v>
      </c>
      <c r="N77">
        <f>K76/B76</f>
        <v>1.5357142857142858</v>
      </c>
    </row>
    <row r="78" spans="1:14" x14ac:dyDescent="0.25">
      <c r="A78" t="s">
        <v>152</v>
      </c>
      <c r="B78" s="6">
        <f t="shared" ref="B78:L78" si="3">SUM(B73:B77)</f>
        <v>298</v>
      </c>
      <c r="C78" s="6">
        <f t="shared" si="3"/>
        <v>106</v>
      </c>
      <c r="D78" s="6">
        <f t="shared" si="3"/>
        <v>68</v>
      </c>
      <c r="E78" s="6">
        <f t="shared" si="3"/>
        <v>355</v>
      </c>
      <c r="F78" s="6">
        <f t="shared" si="3"/>
        <v>127</v>
      </c>
      <c r="G78" s="6">
        <f t="shared" si="3"/>
        <v>83</v>
      </c>
      <c r="H78" s="6">
        <f t="shared" si="3"/>
        <v>351</v>
      </c>
      <c r="I78" s="6">
        <f t="shared" si="3"/>
        <v>144</v>
      </c>
      <c r="J78" s="6">
        <f t="shared" si="3"/>
        <v>81</v>
      </c>
      <c r="K78" s="6">
        <f t="shared" si="3"/>
        <v>403</v>
      </c>
      <c r="L78" s="6">
        <f t="shared" si="3"/>
        <v>158</v>
      </c>
      <c r="M78" s="6">
        <f>SUM(M73:M77)</f>
        <v>300</v>
      </c>
      <c r="N78" s="6"/>
    </row>
    <row r="79" spans="1:14" x14ac:dyDescent="0.25">
      <c r="E79">
        <f>K75/E75</f>
        <v>1.6</v>
      </c>
    </row>
    <row r="80" spans="1:14" x14ac:dyDescent="0.25">
      <c r="A80" s="6" t="s">
        <v>167</v>
      </c>
    </row>
    <row r="81" spans="1:14" x14ac:dyDescent="0.25">
      <c r="A81" s="2" t="s">
        <v>176</v>
      </c>
    </row>
    <row r="82" spans="1:14" x14ac:dyDescent="0.25">
      <c r="A82" s="2" t="s">
        <v>130</v>
      </c>
      <c r="B82">
        <f>BTK!D62</f>
        <v>488</v>
      </c>
      <c r="C82" s="2">
        <f>BTK!E62</f>
        <v>141</v>
      </c>
      <c r="D82" s="2">
        <f>BTK!F62</f>
        <v>108</v>
      </c>
      <c r="E82" s="2">
        <f>BTK!G62</f>
        <v>592</v>
      </c>
      <c r="F82" s="2">
        <f>BTK!H62</f>
        <v>176</v>
      </c>
      <c r="G82" s="2">
        <f>BTK!I62</f>
        <v>150</v>
      </c>
      <c r="H82" s="2">
        <f>BTK!J62</f>
        <v>946</v>
      </c>
      <c r="I82" s="2">
        <f>BTK!K62</f>
        <v>281</v>
      </c>
      <c r="J82" s="2">
        <f>BTK!L62</f>
        <v>218</v>
      </c>
      <c r="K82" s="2">
        <f>BTK!M62</f>
        <v>850</v>
      </c>
      <c r="L82" s="2">
        <f>BTK!N62</f>
        <v>279</v>
      </c>
      <c r="M82">
        <v>101</v>
      </c>
    </row>
    <row r="83" spans="1:14" x14ac:dyDescent="0.25">
      <c r="A83" s="2" t="s">
        <v>135</v>
      </c>
      <c r="B83">
        <f>GTK!E88</f>
        <v>21</v>
      </c>
      <c r="C83" s="2">
        <f>GTK!F88</f>
        <v>10</v>
      </c>
      <c r="D83" s="2">
        <f>GTK!G88</f>
        <v>9</v>
      </c>
      <c r="E83" s="2">
        <f>GTK!H88</f>
        <v>18</v>
      </c>
      <c r="F83" s="2">
        <f>GTK!I88</f>
        <v>8</v>
      </c>
      <c r="G83" s="2">
        <f>GTK!J88</f>
        <v>7</v>
      </c>
      <c r="H83" s="2">
        <f>GTK!K88</f>
        <v>16</v>
      </c>
      <c r="I83" s="2">
        <f>GTK!L88</f>
        <v>3</v>
      </c>
      <c r="J83" s="2">
        <f>GTK!M88</f>
        <v>2</v>
      </c>
      <c r="K83" s="2">
        <f>GTK!N88</f>
        <v>4</v>
      </c>
      <c r="L83" s="2">
        <f>GTK!O88</f>
        <v>0</v>
      </c>
      <c r="M83">
        <v>1</v>
      </c>
    </row>
    <row r="84" spans="1:14" x14ac:dyDescent="0.25">
      <c r="A84" s="2" t="s">
        <v>133</v>
      </c>
      <c r="B84">
        <f>PK!E62</f>
        <v>112</v>
      </c>
      <c r="C84" s="2">
        <f>PK!F62</f>
        <v>25</v>
      </c>
      <c r="D84" s="2">
        <f>PK!G62</f>
        <v>17</v>
      </c>
      <c r="E84" s="2">
        <f>PK!H62</f>
        <v>213</v>
      </c>
      <c r="F84" s="2">
        <f>PK!I62</f>
        <v>65</v>
      </c>
      <c r="G84" s="2">
        <f>PK!J62</f>
        <v>42</v>
      </c>
      <c r="H84" s="2">
        <f>PK!K62</f>
        <v>308</v>
      </c>
      <c r="I84" s="2">
        <f>PK!L62</f>
        <v>101</v>
      </c>
      <c r="J84" s="2">
        <f>PK!M62</f>
        <v>60</v>
      </c>
      <c r="K84" s="2">
        <f>PK!N62</f>
        <v>277</v>
      </c>
      <c r="L84" s="2">
        <f>PK!O62</f>
        <v>102</v>
      </c>
      <c r="M84">
        <v>47</v>
      </c>
      <c r="N84">
        <f>K91/B91</f>
        <v>1.2738095238095237</v>
      </c>
    </row>
    <row r="85" spans="1:14" x14ac:dyDescent="0.25">
      <c r="A85" s="2" t="s">
        <v>131</v>
      </c>
      <c r="B85">
        <f>TTK!E55</f>
        <v>473</v>
      </c>
      <c r="C85" s="2">
        <f>TTK!F55</f>
        <v>166</v>
      </c>
      <c r="D85" s="2">
        <f>TTK!G55</f>
        <v>111</v>
      </c>
      <c r="E85" s="2">
        <f>TTK!H55</f>
        <v>703</v>
      </c>
      <c r="F85" s="2">
        <f>TTK!I55</f>
        <v>229</v>
      </c>
      <c r="G85" s="2">
        <f>TTK!J55</f>
        <v>160</v>
      </c>
      <c r="H85" s="2">
        <f>TTK!K55</f>
        <v>982</v>
      </c>
      <c r="I85" s="2">
        <f>TTK!L55</f>
        <v>368</v>
      </c>
      <c r="J85" s="2">
        <f>TTK!M55</f>
        <v>240</v>
      </c>
      <c r="K85" s="2">
        <f>TTK!N55</f>
        <v>825</v>
      </c>
      <c r="L85" s="2">
        <f>TTK!O55</f>
        <v>311</v>
      </c>
      <c r="M85">
        <v>78</v>
      </c>
    </row>
    <row r="86" spans="1:14" s="2" customFormat="1" x14ac:dyDescent="0.25">
      <c r="A86" s="2" t="s">
        <v>152</v>
      </c>
      <c r="B86" s="6">
        <f t="shared" ref="B86:L86" si="4">SUM(B82:B85)</f>
        <v>1094</v>
      </c>
      <c r="C86" s="6">
        <f t="shared" si="4"/>
        <v>342</v>
      </c>
      <c r="D86" s="6">
        <f t="shared" si="4"/>
        <v>245</v>
      </c>
      <c r="E86" s="6">
        <f t="shared" si="4"/>
        <v>1526</v>
      </c>
      <c r="F86" s="6">
        <f t="shared" si="4"/>
        <v>478</v>
      </c>
      <c r="G86" s="6">
        <f t="shared" si="4"/>
        <v>359</v>
      </c>
      <c r="H86" s="6">
        <f t="shared" si="4"/>
        <v>2252</v>
      </c>
      <c r="I86" s="6">
        <f t="shared" si="4"/>
        <v>753</v>
      </c>
      <c r="J86" s="6">
        <f t="shared" si="4"/>
        <v>520</v>
      </c>
      <c r="K86" s="6">
        <f>SUM(K82:K85)</f>
        <v>1956</v>
      </c>
      <c r="L86" s="6">
        <f t="shared" si="4"/>
        <v>692</v>
      </c>
      <c r="M86" s="6">
        <f>SUM(M82:M85)</f>
        <v>227</v>
      </c>
      <c r="N86" s="6"/>
    </row>
    <row r="87" spans="1:14" x14ac:dyDescent="0.25">
      <c r="N87">
        <f>H91/K91</f>
        <v>1.2032710280373833</v>
      </c>
    </row>
    <row r="88" spans="1:14" x14ac:dyDescent="0.25">
      <c r="A88" s="6" t="s">
        <v>159</v>
      </c>
    </row>
    <row r="89" spans="1:14" x14ac:dyDescent="0.25">
      <c r="A89" s="2" t="s">
        <v>176</v>
      </c>
      <c r="B89">
        <f>AVK!E53</f>
        <v>92</v>
      </c>
      <c r="C89" s="2">
        <f>AVK!F53</f>
        <v>20</v>
      </c>
      <c r="D89" s="2">
        <f>AVK!G53</f>
        <v>24</v>
      </c>
      <c r="E89" s="2">
        <f>AVK!H53</f>
        <v>190</v>
      </c>
      <c r="F89" s="2">
        <f>AVK!I53</f>
        <v>42</v>
      </c>
      <c r="G89" s="2">
        <f>AVK!J53</f>
        <v>34</v>
      </c>
      <c r="H89" s="2">
        <f>AVK!K53</f>
        <v>148</v>
      </c>
      <c r="I89" s="2">
        <f>AVK!L53</f>
        <v>50</v>
      </c>
      <c r="J89" s="2">
        <f>AVK!M53</f>
        <v>41</v>
      </c>
      <c r="K89" s="2">
        <f>AVK!N53</f>
        <v>155</v>
      </c>
      <c r="L89" s="2">
        <f>AVK!O53</f>
        <v>33</v>
      </c>
      <c r="M89">
        <v>50</v>
      </c>
    </row>
    <row r="90" spans="1:14" x14ac:dyDescent="0.25">
      <c r="A90" s="2" t="s">
        <v>130</v>
      </c>
      <c r="B90">
        <f>BTK!D59</f>
        <v>78</v>
      </c>
      <c r="C90" s="2">
        <f>BTK!E59</f>
        <v>16</v>
      </c>
      <c r="D90" s="2">
        <f>BTK!F59</f>
        <v>19</v>
      </c>
      <c r="E90" s="2">
        <f>BTK!G59</f>
        <v>93</v>
      </c>
      <c r="F90" s="2">
        <f>BTK!H59</f>
        <v>16</v>
      </c>
      <c r="G90" s="2">
        <f>BTK!I59</f>
        <v>12</v>
      </c>
      <c r="H90" s="2">
        <f>BTK!J59</f>
        <v>85</v>
      </c>
      <c r="I90" s="2">
        <f>BTK!K59</f>
        <v>16</v>
      </c>
      <c r="J90" s="2">
        <f>BTK!L59</f>
        <v>31</v>
      </c>
      <c r="K90" s="2">
        <f>BTK!M59</f>
        <v>95</v>
      </c>
      <c r="L90" s="2">
        <f>BTK!N59</f>
        <v>18</v>
      </c>
      <c r="M90">
        <v>40</v>
      </c>
    </row>
    <row r="91" spans="1:14" x14ac:dyDescent="0.25">
      <c r="A91" s="2" t="s">
        <v>135</v>
      </c>
      <c r="B91">
        <f>GTK!E89</f>
        <v>672</v>
      </c>
      <c r="C91" s="2">
        <f>GTK!F89</f>
        <v>146</v>
      </c>
      <c r="D91" s="2">
        <f>GTK!G89</f>
        <v>180</v>
      </c>
      <c r="E91" s="2">
        <f>GTK!H89</f>
        <v>1027</v>
      </c>
      <c r="F91" s="2">
        <f>GTK!I89</f>
        <v>219</v>
      </c>
      <c r="G91" s="2">
        <f>GTK!J89</f>
        <v>252</v>
      </c>
      <c r="H91" s="2">
        <f>GTK!K89</f>
        <v>1030</v>
      </c>
      <c r="I91" s="2">
        <f>GTK!L89</f>
        <v>235</v>
      </c>
      <c r="J91" s="2">
        <f>GTK!M89</f>
        <v>284</v>
      </c>
      <c r="K91" s="2">
        <f>GTK!N89</f>
        <v>856</v>
      </c>
      <c r="L91" s="2">
        <f>GTK!O89</f>
        <v>189</v>
      </c>
      <c r="M91">
        <v>236</v>
      </c>
    </row>
    <row r="92" spans="1:14" x14ac:dyDescent="0.25">
      <c r="A92" s="2" t="s">
        <v>133</v>
      </c>
    </row>
    <row r="93" spans="1:14" x14ac:dyDescent="0.25">
      <c r="A93" s="2" t="s">
        <v>131</v>
      </c>
      <c r="B93">
        <f>TTK!E56</f>
        <v>121</v>
      </c>
      <c r="C93" s="2">
        <f>TTK!F56</f>
        <v>21</v>
      </c>
      <c r="D93" s="2">
        <f>TTK!G56</f>
        <v>45</v>
      </c>
      <c r="E93" s="2">
        <f>TTK!H56</f>
        <v>127</v>
      </c>
      <c r="F93" s="2">
        <f>TTK!I56</f>
        <v>40</v>
      </c>
      <c r="G93" s="2">
        <f>TTK!J56</f>
        <v>53</v>
      </c>
      <c r="H93" s="2">
        <f>TTK!K56</f>
        <v>234</v>
      </c>
      <c r="I93" s="2">
        <f>TTK!L56</f>
        <v>57</v>
      </c>
      <c r="J93" s="2">
        <f>TTK!M56</f>
        <v>69</v>
      </c>
      <c r="K93" s="2">
        <f>TTK!N56</f>
        <v>232</v>
      </c>
      <c r="L93" s="2">
        <f>TTK!O56</f>
        <v>52</v>
      </c>
      <c r="M93">
        <v>76</v>
      </c>
    </row>
    <row r="94" spans="1:14" x14ac:dyDescent="0.25">
      <c r="A94" s="2" t="s">
        <v>152</v>
      </c>
      <c r="B94" s="6">
        <f t="shared" ref="B94:L94" si="5">SUM(B89:B93)</f>
        <v>963</v>
      </c>
      <c r="C94" s="6">
        <f t="shared" si="5"/>
        <v>203</v>
      </c>
      <c r="D94" s="6">
        <f t="shared" si="5"/>
        <v>268</v>
      </c>
      <c r="E94" s="6">
        <f t="shared" si="5"/>
        <v>1437</v>
      </c>
      <c r="F94" s="6">
        <f t="shared" si="5"/>
        <v>317</v>
      </c>
      <c r="G94" s="6">
        <f t="shared" si="5"/>
        <v>351</v>
      </c>
      <c r="H94" s="6">
        <f t="shared" si="5"/>
        <v>1497</v>
      </c>
      <c r="I94" s="6">
        <f t="shared" si="5"/>
        <v>358</v>
      </c>
      <c r="J94" s="6">
        <f t="shared" si="5"/>
        <v>425</v>
      </c>
      <c r="K94" s="6">
        <f t="shared" si="5"/>
        <v>1338</v>
      </c>
      <c r="L94" s="6">
        <f t="shared" si="5"/>
        <v>292</v>
      </c>
      <c r="M94" s="6">
        <f>SUM(M89:M93)</f>
        <v>402</v>
      </c>
    </row>
    <row r="96" spans="1:14" ht="15.75" thickBot="1" x14ac:dyDescent="0.3"/>
    <row r="97" spans="1:14" ht="15.75" thickBot="1" x14ac:dyDescent="0.3">
      <c r="A97" t="s">
        <v>219</v>
      </c>
      <c r="B97" s="139">
        <v>2015</v>
      </c>
      <c r="C97" s="140"/>
      <c r="D97" s="141"/>
      <c r="E97" s="139">
        <v>2016</v>
      </c>
      <c r="F97" s="140"/>
      <c r="G97" s="141"/>
      <c r="H97" s="139">
        <v>2017</v>
      </c>
      <c r="I97" s="140"/>
      <c r="J97" s="141"/>
      <c r="K97" s="139">
        <v>2018</v>
      </c>
      <c r="L97" s="140"/>
      <c r="M97" s="141"/>
    </row>
    <row r="98" spans="1:14" ht="15.75" thickBot="1" x14ac:dyDescent="0.3">
      <c r="B98" s="99" t="s">
        <v>20</v>
      </c>
      <c r="C98" s="100" t="s">
        <v>21</v>
      </c>
      <c r="D98" s="100" t="s">
        <v>136</v>
      </c>
      <c r="E98" s="99" t="s">
        <v>20</v>
      </c>
      <c r="F98" s="100" t="s">
        <v>21</v>
      </c>
      <c r="G98" s="100" t="s">
        <v>136</v>
      </c>
      <c r="H98" s="99" t="s">
        <v>20</v>
      </c>
      <c r="I98" s="100" t="s">
        <v>21</v>
      </c>
      <c r="J98" s="100" t="s">
        <v>136</v>
      </c>
      <c r="K98" s="99" t="s">
        <v>20</v>
      </c>
      <c r="L98" s="100" t="s">
        <v>21</v>
      </c>
      <c r="M98" s="100" t="s">
        <v>136</v>
      </c>
    </row>
    <row r="99" spans="1:14" x14ac:dyDescent="0.25">
      <c r="A99" t="s">
        <v>155</v>
      </c>
      <c r="B99" s="6">
        <v>7082</v>
      </c>
      <c r="C99" s="6">
        <v>1821</v>
      </c>
      <c r="D99" s="6">
        <v>1081</v>
      </c>
      <c r="E99" s="6">
        <v>8897</v>
      </c>
      <c r="F99" s="6">
        <v>2309</v>
      </c>
      <c r="G99" s="6">
        <v>1394</v>
      </c>
      <c r="H99" s="6">
        <v>7454</v>
      </c>
      <c r="I99" s="6">
        <v>2095</v>
      </c>
      <c r="J99" s="6">
        <v>1131</v>
      </c>
      <c r="K99" s="6">
        <v>8113</v>
      </c>
      <c r="L99" s="93">
        <v>2404</v>
      </c>
      <c r="M99" s="112">
        <v>1457</v>
      </c>
    </row>
    <row r="100" spans="1:14" x14ac:dyDescent="0.25">
      <c r="A100" t="s">
        <v>158</v>
      </c>
      <c r="B100">
        <v>298</v>
      </c>
      <c r="C100">
        <v>106</v>
      </c>
      <c r="D100">
        <v>68</v>
      </c>
      <c r="E100">
        <v>355</v>
      </c>
      <c r="F100">
        <v>127</v>
      </c>
      <c r="G100">
        <v>83</v>
      </c>
      <c r="H100">
        <v>351</v>
      </c>
      <c r="I100">
        <v>144</v>
      </c>
      <c r="J100">
        <v>81</v>
      </c>
      <c r="K100">
        <v>403</v>
      </c>
      <c r="L100">
        <v>158</v>
      </c>
      <c r="M100" s="113">
        <v>300</v>
      </c>
      <c r="N100">
        <f>M100/J100</f>
        <v>3.7037037037037037</v>
      </c>
    </row>
    <row r="101" spans="1:14" x14ac:dyDescent="0.25">
      <c r="A101" t="s">
        <v>167</v>
      </c>
      <c r="B101">
        <v>1094</v>
      </c>
      <c r="C101">
        <v>342</v>
      </c>
      <c r="D101">
        <v>245</v>
      </c>
      <c r="E101">
        <v>1526</v>
      </c>
      <c r="F101">
        <v>478</v>
      </c>
      <c r="G101">
        <v>359</v>
      </c>
      <c r="H101">
        <v>2252</v>
      </c>
      <c r="I101">
        <v>753</v>
      </c>
      <c r="J101">
        <v>520</v>
      </c>
      <c r="K101">
        <v>1956</v>
      </c>
      <c r="L101">
        <v>692</v>
      </c>
      <c r="M101" s="98">
        <v>227</v>
      </c>
      <c r="N101">
        <f>J101-M101</f>
        <v>293</v>
      </c>
    </row>
    <row r="102" spans="1:14" x14ac:dyDescent="0.25">
      <c r="A102" t="s">
        <v>159</v>
      </c>
      <c r="B102">
        <v>963</v>
      </c>
      <c r="C102">
        <v>203</v>
      </c>
      <c r="D102">
        <v>268</v>
      </c>
      <c r="E102">
        <v>1437</v>
      </c>
      <c r="F102">
        <v>317</v>
      </c>
      <c r="G102">
        <v>351</v>
      </c>
      <c r="H102">
        <v>1497</v>
      </c>
      <c r="I102">
        <v>358</v>
      </c>
      <c r="J102">
        <v>425</v>
      </c>
      <c r="K102">
        <v>1338</v>
      </c>
      <c r="L102">
        <v>292</v>
      </c>
      <c r="M102" s="113">
        <v>402</v>
      </c>
    </row>
    <row r="103" spans="1:14" x14ac:dyDescent="0.25">
      <c r="A103" t="s">
        <v>152</v>
      </c>
      <c r="B103">
        <f>SUM(B99:B102)</f>
        <v>9437</v>
      </c>
      <c r="C103">
        <f>SUM(C99:C102)</f>
        <v>2472</v>
      </c>
      <c r="D103" s="2">
        <f t="shared" ref="D103:M103" si="6">SUM(D99:D102)</f>
        <v>1662</v>
      </c>
      <c r="E103" s="2">
        <f t="shared" si="6"/>
        <v>12215</v>
      </c>
      <c r="F103" s="2">
        <f t="shared" si="6"/>
        <v>3231</v>
      </c>
      <c r="G103" s="2">
        <f t="shared" si="6"/>
        <v>2187</v>
      </c>
      <c r="H103" s="2">
        <f t="shared" si="6"/>
        <v>11554</v>
      </c>
      <c r="I103" s="2">
        <f t="shared" si="6"/>
        <v>3350</v>
      </c>
      <c r="J103" s="2">
        <f t="shared" si="6"/>
        <v>2157</v>
      </c>
      <c r="K103" s="2">
        <f t="shared" si="6"/>
        <v>11810</v>
      </c>
      <c r="L103" s="2">
        <f t="shared" si="6"/>
        <v>3546</v>
      </c>
      <c r="M103" s="113">
        <f t="shared" si="6"/>
        <v>2386</v>
      </c>
    </row>
    <row r="104" spans="1:14" x14ac:dyDescent="0.25">
      <c r="L104" s="6">
        <v>8113</v>
      </c>
    </row>
    <row r="105" spans="1:14" x14ac:dyDescent="0.25">
      <c r="A105" s="2" t="s">
        <v>155</v>
      </c>
      <c r="B105">
        <v>7082</v>
      </c>
      <c r="L105" s="2">
        <v>403</v>
      </c>
    </row>
    <row r="106" spans="1:14" x14ac:dyDescent="0.25">
      <c r="A106" s="2" t="s">
        <v>158</v>
      </c>
      <c r="B106">
        <v>298</v>
      </c>
      <c r="L106" s="2">
        <v>1956</v>
      </c>
    </row>
    <row r="107" spans="1:14" x14ac:dyDescent="0.25">
      <c r="A107" s="2" t="s">
        <v>167</v>
      </c>
      <c r="B107">
        <v>1094</v>
      </c>
      <c r="L107" s="2">
        <v>1338</v>
      </c>
    </row>
    <row r="108" spans="1:14" x14ac:dyDescent="0.25">
      <c r="A108" s="2" t="s">
        <v>159</v>
      </c>
      <c r="B108">
        <v>963</v>
      </c>
      <c r="L108" s="2" t="s">
        <v>155</v>
      </c>
      <c r="M108" s="112">
        <v>1457</v>
      </c>
    </row>
    <row r="109" spans="1:14" x14ac:dyDescent="0.25">
      <c r="L109" s="2" t="s">
        <v>158</v>
      </c>
      <c r="M109" s="113">
        <v>300</v>
      </c>
    </row>
    <row r="110" spans="1:14" x14ac:dyDescent="0.25">
      <c r="A110" s="2" t="s">
        <v>155</v>
      </c>
      <c r="B110" s="6">
        <v>1081</v>
      </c>
      <c r="L110" s="2" t="s">
        <v>167</v>
      </c>
      <c r="M110" s="98">
        <v>227</v>
      </c>
    </row>
    <row r="111" spans="1:14" x14ac:dyDescent="0.25">
      <c r="A111" s="2" t="s">
        <v>158</v>
      </c>
      <c r="B111" s="2">
        <v>68</v>
      </c>
      <c r="L111" s="2" t="s">
        <v>159</v>
      </c>
      <c r="M111" s="113">
        <v>402</v>
      </c>
    </row>
    <row r="112" spans="1:14" x14ac:dyDescent="0.25">
      <c r="A112" s="2" t="s">
        <v>167</v>
      </c>
      <c r="B112" s="2">
        <v>245</v>
      </c>
    </row>
    <row r="113" spans="1:15" x14ac:dyDescent="0.25">
      <c r="A113" s="2" t="s">
        <v>159</v>
      </c>
      <c r="B113" s="2">
        <v>268</v>
      </c>
    </row>
    <row r="122" spans="1:15" x14ac:dyDescent="0.25">
      <c r="A122" s="119" t="s">
        <v>229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115"/>
      <c r="B124" s="130" t="s">
        <v>174</v>
      </c>
      <c r="C124" s="131"/>
      <c r="D124" s="132"/>
      <c r="E124" s="133"/>
      <c r="F124" s="134"/>
      <c r="G124" s="115"/>
      <c r="H124" s="130" t="s">
        <v>175</v>
      </c>
      <c r="I124" s="131"/>
      <c r="J124" s="132"/>
      <c r="K124" s="133"/>
      <c r="L124" s="134"/>
      <c r="M124" s="135" t="s">
        <v>222</v>
      </c>
      <c r="N124" s="136"/>
      <c r="O124" s="2"/>
    </row>
    <row r="125" spans="1:15" x14ac:dyDescent="0.25">
      <c r="A125" s="117"/>
      <c r="B125" s="117" t="s">
        <v>204</v>
      </c>
      <c r="C125" s="117" t="s">
        <v>202</v>
      </c>
      <c r="D125" s="117" t="s">
        <v>159</v>
      </c>
      <c r="E125" s="117" t="s">
        <v>203</v>
      </c>
      <c r="F125" s="117" t="s">
        <v>223</v>
      </c>
      <c r="G125" s="115"/>
      <c r="H125" s="117" t="s">
        <v>204</v>
      </c>
      <c r="I125" s="117" t="s">
        <v>202</v>
      </c>
      <c r="J125" s="117" t="s">
        <v>159</v>
      </c>
      <c r="K125" s="117" t="s">
        <v>203</v>
      </c>
      <c r="L125" s="117" t="s">
        <v>223</v>
      </c>
      <c r="M125" s="117" t="s">
        <v>224</v>
      </c>
      <c r="N125" s="117" t="s">
        <v>225</v>
      </c>
      <c r="O125" s="94"/>
    </row>
    <row r="126" spans="1:15" x14ac:dyDescent="0.25">
      <c r="A126" s="114" t="s">
        <v>230</v>
      </c>
      <c r="B126" s="115">
        <v>32</v>
      </c>
      <c r="C126" s="117" t="s">
        <v>221</v>
      </c>
      <c r="D126" s="116">
        <v>18</v>
      </c>
      <c r="E126" s="115"/>
      <c r="F126" s="115">
        <f>SUM(B126:E126)</f>
        <v>50</v>
      </c>
      <c r="G126" s="114" t="s">
        <v>230</v>
      </c>
      <c r="H126" s="118">
        <v>48</v>
      </c>
      <c r="I126" s="117" t="s">
        <v>221</v>
      </c>
      <c r="J126" s="116">
        <v>32</v>
      </c>
      <c r="K126" s="115">
        <v>4</v>
      </c>
      <c r="L126" s="115">
        <f>SUM(H126:K126)</f>
        <v>84</v>
      </c>
      <c r="M126" s="117" t="s">
        <v>221</v>
      </c>
      <c r="N126" s="117" t="s">
        <v>221</v>
      </c>
      <c r="O126" s="1">
        <f>SUM(L126,F126)</f>
        <v>134</v>
      </c>
    </row>
    <row r="127" spans="1:15" x14ac:dyDescent="0.25">
      <c r="A127" s="114" t="s">
        <v>220</v>
      </c>
      <c r="B127" s="115">
        <v>153</v>
      </c>
      <c r="C127" s="116">
        <v>59</v>
      </c>
      <c r="D127" s="117">
        <v>29</v>
      </c>
      <c r="E127" s="116">
        <v>18</v>
      </c>
      <c r="F127" s="115">
        <f t="shared" ref="F127:F130" si="7">SUM(B127:E127)</f>
        <v>259</v>
      </c>
      <c r="G127" s="114" t="s">
        <v>220</v>
      </c>
      <c r="H127" s="118">
        <v>57</v>
      </c>
      <c r="I127" s="116">
        <v>42</v>
      </c>
      <c r="J127" s="116">
        <v>11</v>
      </c>
      <c r="K127" s="116">
        <v>86</v>
      </c>
      <c r="L127" s="115">
        <f t="shared" ref="L127:L130" si="8">SUM(H127:K127)</f>
        <v>196</v>
      </c>
      <c r="M127" s="117" t="s">
        <v>221</v>
      </c>
      <c r="N127" s="117" t="s">
        <v>221</v>
      </c>
      <c r="O127" s="1">
        <f>SUM(L127,F127)</f>
        <v>455</v>
      </c>
    </row>
    <row r="128" spans="1:15" x14ac:dyDescent="0.25">
      <c r="A128" s="114" t="s">
        <v>226</v>
      </c>
      <c r="B128" s="115">
        <v>127</v>
      </c>
      <c r="C128" s="115">
        <v>0</v>
      </c>
      <c r="D128" s="115">
        <v>154</v>
      </c>
      <c r="E128" s="115">
        <v>2</v>
      </c>
      <c r="F128" s="115">
        <f t="shared" si="7"/>
        <v>283</v>
      </c>
      <c r="G128" s="114" t="s">
        <v>226</v>
      </c>
      <c r="H128" s="118">
        <v>112</v>
      </c>
      <c r="I128" s="118">
        <v>1</v>
      </c>
      <c r="J128" s="118">
        <v>82</v>
      </c>
      <c r="K128" s="118">
        <v>46</v>
      </c>
      <c r="L128" s="115">
        <f t="shared" si="8"/>
        <v>241</v>
      </c>
      <c r="M128" s="117" t="s">
        <v>221</v>
      </c>
      <c r="N128" s="117" t="s">
        <v>221</v>
      </c>
      <c r="O128" s="1">
        <f>SUM(L128,F128)</f>
        <v>524</v>
      </c>
    </row>
    <row r="129" spans="1:15" x14ac:dyDescent="0.25">
      <c r="A129" s="114" t="s">
        <v>227</v>
      </c>
      <c r="B129" s="115">
        <v>200</v>
      </c>
      <c r="C129" s="115">
        <v>30</v>
      </c>
      <c r="D129" s="117" t="s">
        <v>221</v>
      </c>
      <c r="E129" s="115">
        <v>4</v>
      </c>
      <c r="F129" s="115">
        <f t="shared" si="7"/>
        <v>234</v>
      </c>
      <c r="G129" s="114" t="s">
        <v>227</v>
      </c>
      <c r="H129" s="118">
        <v>392</v>
      </c>
      <c r="I129" s="118">
        <v>17</v>
      </c>
      <c r="J129" s="117" t="s">
        <v>221</v>
      </c>
      <c r="K129" s="118">
        <v>16</v>
      </c>
      <c r="L129" s="115">
        <f t="shared" si="8"/>
        <v>425</v>
      </c>
      <c r="M129" s="115"/>
      <c r="N129" s="115">
        <f>SUM(M129)</f>
        <v>0</v>
      </c>
      <c r="O129" s="1">
        <f>SUM(N129,L129,F129)</f>
        <v>659</v>
      </c>
    </row>
    <row r="130" spans="1:15" x14ac:dyDescent="0.25">
      <c r="A130" s="114" t="s">
        <v>228</v>
      </c>
      <c r="B130" s="115">
        <v>179</v>
      </c>
      <c r="C130" s="115">
        <v>22</v>
      </c>
      <c r="D130" s="115">
        <v>45</v>
      </c>
      <c r="E130" s="115">
        <v>4</v>
      </c>
      <c r="F130" s="115">
        <f t="shared" si="7"/>
        <v>250</v>
      </c>
      <c r="G130" s="114" t="s">
        <v>228</v>
      </c>
      <c r="H130" s="118">
        <v>157</v>
      </c>
      <c r="I130" s="118">
        <v>56</v>
      </c>
      <c r="J130" s="118">
        <v>31</v>
      </c>
      <c r="K130" s="118">
        <v>120</v>
      </c>
      <c r="L130" s="115">
        <f t="shared" si="8"/>
        <v>364</v>
      </c>
      <c r="M130" s="117" t="s">
        <v>221</v>
      </c>
      <c r="N130" s="117" t="s">
        <v>221</v>
      </c>
      <c r="O130" s="1">
        <f>SUM(L130,F130)</f>
        <v>614</v>
      </c>
    </row>
    <row r="131" spans="1:15" x14ac:dyDescent="0.25">
      <c r="A131" s="115"/>
      <c r="B131" s="120">
        <f>SUM(B126:B130)</f>
        <v>691</v>
      </c>
      <c r="C131" s="120">
        <f t="shared" ref="C131:F131" si="9">SUM(C126:C130)</f>
        <v>111</v>
      </c>
      <c r="D131" s="120">
        <f t="shared" si="9"/>
        <v>246</v>
      </c>
      <c r="E131" s="120">
        <f t="shared" si="9"/>
        <v>28</v>
      </c>
      <c r="F131" s="120">
        <f t="shared" si="9"/>
        <v>1076</v>
      </c>
      <c r="G131" s="114"/>
      <c r="H131" s="114">
        <f>SUM(H126:H130)</f>
        <v>766</v>
      </c>
      <c r="I131" s="114">
        <f t="shared" ref="I131:L131" si="10">SUM(I126:I130)</f>
        <v>116</v>
      </c>
      <c r="J131" s="114">
        <f t="shared" si="10"/>
        <v>156</v>
      </c>
      <c r="K131" s="114">
        <f t="shared" si="10"/>
        <v>272</v>
      </c>
      <c r="L131" s="114">
        <f t="shared" si="10"/>
        <v>1310</v>
      </c>
      <c r="M131" s="114">
        <f>SUM(M129:M130)</f>
        <v>0</v>
      </c>
      <c r="N131" s="114">
        <f>SUM(N129:N130)</f>
        <v>0</v>
      </c>
      <c r="O131" s="120">
        <f>SUM(F131+L131+N131)</f>
        <v>2386</v>
      </c>
    </row>
  </sheetData>
  <mergeCells count="24">
    <mergeCell ref="A47:A48"/>
    <mergeCell ref="B47:D48"/>
    <mergeCell ref="E47:G48"/>
    <mergeCell ref="H47:J48"/>
    <mergeCell ref="K1:M2"/>
    <mergeCell ref="K30:M31"/>
    <mergeCell ref="K47:M48"/>
    <mergeCell ref="B30:D31"/>
    <mergeCell ref="E30:G31"/>
    <mergeCell ref="H30:J31"/>
    <mergeCell ref="B1:D2"/>
    <mergeCell ref="E1:G2"/>
    <mergeCell ref="H1:J2"/>
    <mergeCell ref="B124:F124"/>
    <mergeCell ref="H124:L124"/>
    <mergeCell ref="M124:N124"/>
    <mergeCell ref="B63:D63"/>
    <mergeCell ref="E63:G63"/>
    <mergeCell ref="H63:J63"/>
    <mergeCell ref="K63:M63"/>
    <mergeCell ref="K97:M97"/>
    <mergeCell ref="H97:J97"/>
    <mergeCell ref="E97:G97"/>
    <mergeCell ref="B97:D97"/>
  </mergeCells>
  <conditionalFormatting sqref="C40:D41 B33:M37 B39:D39">
    <cfRule type="colorScale" priority="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66:L70 B65:J65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73:L77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82:L85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89:L93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00:L102 B105:B107 B99:J99 M99:M102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3:M38 B39:D41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65:L65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99:L99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08:M111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10:B113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65:M70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73:M77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82:M85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89:M9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AVK</vt:lpstr>
      <vt:lpstr>AVK diagramok</vt:lpstr>
      <vt:lpstr>BTK</vt:lpstr>
      <vt:lpstr>BTK diagram</vt:lpstr>
      <vt:lpstr>GTK</vt:lpstr>
      <vt:lpstr>PK</vt:lpstr>
      <vt:lpstr>TTK</vt:lpstr>
      <vt:lpstr>o_tanár</vt:lpstr>
      <vt:lpstr>összesített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Hewlett-Packard Company</cp:lastModifiedBy>
  <cp:lastPrinted>2018-03-06T13:12:55Z</cp:lastPrinted>
  <dcterms:created xsi:type="dcterms:W3CDTF">2013-03-11T12:40:40Z</dcterms:created>
  <dcterms:modified xsi:type="dcterms:W3CDTF">2018-08-06T12:20:19Z</dcterms:modified>
</cp:coreProperties>
</file>